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olesovsky\Desktop\"/>
    </mc:Choice>
  </mc:AlternateContent>
  <xr:revisionPtr revIDLastSave="0" documentId="8_{4B7A7EF1-D5A6-4414-8B6A-994CB38FEDD1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2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102 02 Pol'!$A$1:$Y$83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1" i="1"/>
  <c r="F41" i="1"/>
  <c r="G40" i="1"/>
  <c r="F40" i="1"/>
  <c r="G39" i="1"/>
  <c r="F39" i="1"/>
  <c r="G73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V8" i="12" s="1"/>
  <c r="G13" i="12"/>
  <c r="K13" i="12"/>
  <c r="O13" i="12"/>
  <c r="G14" i="12"/>
  <c r="I14" i="12"/>
  <c r="I13" i="12" s="1"/>
  <c r="K14" i="12"/>
  <c r="M14" i="12"/>
  <c r="M13" i="12" s="1"/>
  <c r="O14" i="12"/>
  <c r="Q14" i="12"/>
  <c r="Q13" i="12" s="1"/>
  <c r="V14" i="12"/>
  <c r="V13" i="12" s="1"/>
  <c r="V15" i="12"/>
  <c r="G16" i="12"/>
  <c r="I16" i="12"/>
  <c r="I15" i="12" s="1"/>
  <c r="K16" i="12"/>
  <c r="M16" i="12"/>
  <c r="O16" i="12"/>
  <c r="Q16" i="12"/>
  <c r="Q15" i="12" s="1"/>
  <c r="V16" i="12"/>
  <c r="G17" i="12"/>
  <c r="G15" i="12" s="1"/>
  <c r="I17" i="12"/>
  <c r="K17" i="12"/>
  <c r="K15" i="12" s="1"/>
  <c r="O17" i="12"/>
  <c r="O15" i="12" s="1"/>
  <c r="Q17" i="12"/>
  <c r="V17" i="12"/>
  <c r="G18" i="12"/>
  <c r="Q18" i="12"/>
  <c r="G19" i="12"/>
  <c r="M19" i="12" s="1"/>
  <c r="M18" i="12" s="1"/>
  <c r="I19" i="12"/>
  <c r="I18" i="12" s="1"/>
  <c r="K19" i="12"/>
  <c r="K18" i="12" s="1"/>
  <c r="O19" i="12"/>
  <c r="O18" i="12" s="1"/>
  <c r="Q19" i="12"/>
  <c r="V19" i="12"/>
  <c r="V18" i="12" s="1"/>
  <c r="K21" i="12"/>
  <c r="G22" i="12"/>
  <c r="G21" i="12" s="1"/>
  <c r="I22" i="12"/>
  <c r="I21" i="12" s="1"/>
  <c r="K22" i="12"/>
  <c r="M22" i="12"/>
  <c r="O22" i="12"/>
  <c r="O21" i="12" s="1"/>
  <c r="Q22" i="12"/>
  <c r="V22" i="12"/>
  <c r="V21" i="12" s="1"/>
  <c r="G23" i="12"/>
  <c r="I23" i="12"/>
  <c r="K23" i="12"/>
  <c r="M23" i="12"/>
  <c r="O23" i="12"/>
  <c r="Q23" i="12"/>
  <c r="Q21" i="12" s="1"/>
  <c r="V23" i="12"/>
  <c r="G24" i="12"/>
  <c r="M24" i="12" s="1"/>
  <c r="I24" i="12"/>
  <c r="K24" i="12"/>
  <c r="O24" i="12"/>
  <c r="Q24" i="12"/>
  <c r="V24" i="12"/>
  <c r="I27" i="12"/>
  <c r="V27" i="12"/>
  <c r="G28" i="12"/>
  <c r="G27" i="12" s="1"/>
  <c r="I28" i="12"/>
  <c r="K28" i="12"/>
  <c r="K27" i="12" s="1"/>
  <c r="O28" i="12"/>
  <c r="O27" i="12" s="1"/>
  <c r="Q28" i="12"/>
  <c r="Q27" i="12" s="1"/>
  <c r="V28" i="12"/>
  <c r="G31" i="12"/>
  <c r="M31" i="12"/>
  <c r="Q31" i="12"/>
  <c r="G32" i="12"/>
  <c r="I32" i="12"/>
  <c r="I31" i="12" s="1"/>
  <c r="K32" i="12"/>
  <c r="K31" i="12" s="1"/>
  <c r="M32" i="12"/>
  <c r="O32" i="12"/>
  <c r="O31" i="12" s="1"/>
  <c r="Q32" i="12"/>
  <c r="V32" i="12"/>
  <c r="V31" i="12" s="1"/>
  <c r="K34" i="12"/>
  <c r="Q34" i="12"/>
  <c r="G35" i="12"/>
  <c r="G34" i="12" s="1"/>
  <c r="I35" i="12"/>
  <c r="I34" i="12" s="1"/>
  <c r="K35" i="12"/>
  <c r="M35" i="12"/>
  <c r="M34" i="12" s="1"/>
  <c r="O35" i="12"/>
  <c r="O34" i="12" s="1"/>
  <c r="Q35" i="12"/>
  <c r="V35" i="12"/>
  <c r="V34" i="12" s="1"/>
  <c r="I36" i="12"/>
  <c r="O36" i="12"/>
  <c r="G37" i="12"/>
  <c r="G36" i="12" s="1"/>
  <c r="I37" i="12"/>
  <c r="K37" i="12"/>
  <c r="K36" i="12" s="1"/>
  <c r="M37" i="12"/>
  <c r="M36" i="12" s="1"/>
  <c r="O37" i="12"/>
  <c r="Q37" i="12"/>
  <c r="Q36" i="12" s="1"/>
  <c r="V37" i="12"/>
  <c r="V36" i="12" s="1"/>
  <c r="G39" i="12"/>
  <c r="I39" i="12"/>
  <c r="K39" i="12"/>
  <c r="M39" i="12"/>
  <c r="O39" i="12"/>
  <c r="Q39" i="12"/>
  <c r="V39" i="12"/>
  <c r="K40" i="12"/>
  <c r="O40" i="12"/>
  <c r="G41" i="12"/>
  <c r="G40" i="12" s="1"/>
  <c r="I41" i="12"/>
  <c r="I40" i="12" s="1"/>
  <c r="K41" i="12"/>
  <c r="O41" i="12"/>
  <c r="Q41" i="12"/>
  <c r="Q40" i="12" s="1"/>
  <c r="V41" i="12"/>
  <c r="V40" i="12" s="1"/>
  <c r="G42" i="12"/>
  <c r="I42" i="12"/>
  <c r="V42" i="12"/>
  <c r="G43" i="12"/>
  <c r="I43" i="12"/>
  <c r="K43" i="12"/>
  <c r="K42" i="12" s="1"/>
  <c r="M43" i="12"/>
  <c r="M42" i="12" s="1"/>
  <c r="O43" i="12"/>
  <c r="Q43" i="12"/>
  <c r="Q42" i="12" s="1"/>
  <c r="V43" i="12"/>
  <c r="G44" i="12"/>
  <c r="I44" i="12"/>
  <c r="K44" i="12"/>
  <c r="M44" i="12"/>
  <c r="O44" i="12"/>
  <c r="O42" i="12" s="1"/>
  <c r="Q44" i="12"/>
  <c r="V44" i="12"/>
  <c r="G46" i="12"/>
  <c r="I46" i="12"/>
  <c r="K46" i="12"/>
  <c r="M46" i="12"/>
  <c r="O46" i="12"/>
  <c r="Q46" i="12"/>
  <c r="V46" i="12"/>
  <c r="O47" i="12"/>
  <c r="Q47" i="12"/>
  <c r="G48" i="12"/>
  <c r="I48" i="12"/>
  <c r="I47" i="12" s="1"/>
  <c r="K48" i="12"/>
  <c r="M48" i="12"/>
  <c r="O48" i="12"/>
  <c r="Q48" i="12"/>
  <c r="V48" i="12"/>
  <c r="V47" i="12" s="1"/>
  <c r="G50" i="12"/>
  <c r="G47" i="12" s="1"/>
  <c r="I50" i="12"/>
  <c r="K50" i="12"/>
  <c r="K47" i="12" s="1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7" i="12"/>
  <c r="K57" i="12"/>
  <c r="M57" i="12"/>
  <c r="V57" i="12"/>
  <c r="G58" i="12"/>
  <c r="I58" i="12"/>
  <c r="I57" i="12" s="1"/>
  <c r="K58" i="12"/>
  <c r="M58" i="12"/>
  <c r="O58" i="12"/>
  <c r="O57" i="12" s="1"/>
  <c r="Q58" i="12"/>
  <c r="Q57" i="12" s="1"/>
  <c r="V58" i="12"/>
  <c r="Q59" i="12"/>
  <c r="G60" i="12"/>
  <c r="I60" i="12"/>
  <c r="I59" i="12" s="1"/>
  <c r="K60" i="12"/>
  <c r="M60" i="12"/>
  <c r="O60" i="12"/>
  <c r="Q60" i="12"/>
  <c r="V60" i="12"/>
  <c r="V59" i="12" s="1"/>
  <c r="G62" i="12"/>
  <c r="G59" i="12" s="1"/>
  <c r="I62" i="12"/>
  <c r="K62" i="12"/>
  <c r="O62" i="12"/>
  <c r="O59" i="12" s="1"/>
  <c r="Q62" i="12"/>
  <c r="V62" i="12"/>
  <c r="G65" i="12"/>
  <c r="M65" i="12" s="1"/>
  <c r="I65" i="12"/>
  <c r="K65" i="12"/>
  <c r="O65" i="12"/>
  <c r="Q65" i="12"/>
  <c r="V65" i="12"/>
  <c r="G67" i="12"/>
  <c r="M67" i="12" s="1"/>
  <c r="I67" i="12"/>
  <c r="K67" i="12"/>
  <c r="K59" i="12" s="1"/>
  <c r="O67" i="12"/>
  <c r="Q67" i="12"/>
  <c r="V67" i="12"/>
  <c r="I70" i="12"/>
  <c r="K70" i="12"/>
  <c r="Q70" i="12"/>
  <c r="G71" i="12"/>
  <c r="G70" i="12" s="1"/>
  <c r="I71" i="12"/>
  <c r="K71" i="12"/>
  <c r="M71" i="12"/>
  <c r="M70" i="12" s="1"/>
  <c r="O71" i="12"/>
  <c r="O70" i="12" s="1"/>
  <c r="Q71" i="12"/>
  <c r="V71" i="12"/>
  <c r="V70" i="12" s="1"/>
  <c r="AE73" i="12"/>
  <c r="AF73" i="12"/>
  <c r="I20" i="1"/>
  <c r="I19" i="1"/>
  <c r="I18" i="1"/>
  <c r="I17" i="1"/>
  <c r="I16" i="1"/>
  <c r="I69" i="1"/>
  <c r="J68" i="1" s="1"/>
  <c r="AZ47" i="1"/>
  <c r="AZ45" i="1"/>
  <c r="F42" i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5" i="1" l="1"/>
  <c r="J64" i="1"/>
  <c r="J61" i="1"/>
  <c r="J65" i="1"/>
  <c r="J66" i="1"/>
  <c r="J60" i="1"/>
  <c r="J57" i="1"/>
  <c r="J62" i="1"/>
  <c r="J56" i="1"/>
  <c r="J58" i="1"/>
  <c r="J54" i="1"/>
  <c r="J59" i="1"/>
  <c r="J63" i="1"/>
  <c r="J67" i="1"/>
  <c r="A26" i="1"/>
  <c r="G26" i="1"/>
  <c r="G28" i="1"/>
  <c r="G23" i="1"/>
  <c r="M8" i="12"/>
  <c r="M21" i="12"/>
  <c r="M62" i="12"/>
  <c r="M59" i="12" s="1"/>
  <c r="M50" i="12"/>
  <c r="M47" i="12" s="1"/>
  <c r="M28" i="12"/>
  <c r="M27" i="12" s="1"/>
  <c r="M17" i="12"/>
  <c r="M15" i="12" s="1"/>
  <c r="M41" i="12"/>
  <c r="M40" i="12" s="1"/>
  <c r="I21" i="1"/>
  <c r="J40" i="1"/>
  <c r="J41" i="1"/>
  <c r="J39" i="1"/>
  <c r="J42" i="1" s="1"/>
  <c r="H42" i="1"/>
  <c r="J69" i="1" l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holesovsky</author>
  </authors>
  <commentList>
    <comment ref="S6" authorId="0" shapeId="0" xr:uid="{EF4FBF02-78D4-4534-8EA7-A9E407CC6A2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76CAE2-6F60-45B3-A499-2BAD051F181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<sst xmlns="http://schemas.openxmlformats.org/spreadsheetml/2006/main" count="518" uniqueCount="220">
  <si>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</si>
  <si>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</si>
  <si>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</si>
  <si>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</si>
  <si>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</si>
  <si>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</si>
  <si>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</si>
  <si>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</si>
  <si>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</si>
  <si>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</si>
  <si>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</si>
  <si>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</si>
  <si>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</si>
  <si>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</si>
  <si>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</si>
  <si>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</si>
  <si>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</si>
  <si>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</si>
  <si>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</si>
  <si>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</si>
  <si>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</si>
  <si>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</si>
  <si>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</si>
  <si>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</si>
  <si>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</si>
  <si>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</si>
  <si>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</si>
  <si>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</si>
  <si>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</si>
  <si>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</si>
  <si>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</si>
  <si>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</si>
  <si>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</si>
  <si>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</si>
  <si>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</si>
  <si>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</si>
  <si>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</si>
  <si>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</si>
  <si>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</si>
  <si>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</si>
  <si>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</si>
  <si>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</si>
  <si>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</si>
  <si>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</si>
  <si>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Architektonicko stavební řešení - dodatek</t>
  </si>
  <si>
    <t>SO 102</t>
  </si>
  <si>
    <t>Autoservis</t>
  </si>
  <si>
    <t>Objekt:</t>
  </si>
  <si>
    <t>Rozpočet:</t>
  </si>
  <si>
    <t>2024009</t>
  </si>
  <si>
    <t>Úpravy administrativního pracoviště techniků autodílny ZZS JmK v Brně - Černovicích</t>
  </si>
  <si>
    <t>Stavba</t>
  </si>
  <si>
    <t>Celkem za stavbu</t>
  </si>
  <si>
    <t>CZK</t>
  </si>
  <si>
    <t>#POPS</t>
  </si>
  <si>
    <t>Popis stavby: 2024009 - Úpravy administrativního pracoviště techniků autodílny ZZS JmK v Brně - Černovicích</t>
  </si>
  <si>
    <t>#POPO</t>
  </si>
  <si>
    <t>Popis objektu: SO 102 - Autoservis</t>
  </si>
  <si>
    <t>Popis rozpočtu: 01 - Architektonicko stavební řešení</t>
  </si>
  <si>
    <t>#POPR</t>
  </si>
  <si>
    <t>Popis rozpočtu: 02 - Architektonicko stavební řešení - dodatek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</si>
  <si>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</si>
  <si>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</si>
  <si>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</si>
  <si>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</si>
  <si>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</si>
  <si>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</si>
  <si>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416</t>
  </si>
  <si>
    <t>Podhledy a mezistropy montované lehké</t>
  </si>
  <si>
    <t>6</t>
  </si>
  <si>
    <t>Úpravy povrchu, podlahy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</si>
  <si>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</si>
  <si>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</si>
  <si>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</si>
  <si>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</si>
  <si>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</si>
  <si>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</si>
  <si>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</si>
  <si>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</si>
  <si>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</si>
  <si>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</si>
  <si>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</si>
  <si>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</si>
  <si>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</si>
  <si>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</si>
  <si>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767</t>
  </si>
  <si>
    <t>Konstrukce zámečnické</t>
  </si>
  <si>
    <t>783</t>
  </si>
  <si>
    <t>Nátěry</t>
  </si>
  <si>
    <t>784</t>
  </si>
  <si>
    <t>Malby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</si>
  <si>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</si>
  <si>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</si>
  <si>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</si>
  <si>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</si>
  <si>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</si>
  <si>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</si>
  <si>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</si>
  <si>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</si>
  <si>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</si>
  <si>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</si>
  <si>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</si>
  <si>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</si>
  <si>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</si>
  <si>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</si>
  <si>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</si>
  <si>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</si>
  <si>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</si>
  <si>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</si>
  <si>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</si>
  <si>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</si>
  <si>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</si>
  <si>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</si>
  <si>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</si>
  <si>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</si>
  <si>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</si>
  <si>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</si>
  <si>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</si>
  <si>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</si>
  <si>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</si>
  <si>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</si>
  <si>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</si>
  <si>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</si>
  <si>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340235212R00</t>
  </si>
  <si>
    <t>Zazdívka otvorů 0,0225 m2 cihlami, tl.zdi nad 10cm</t>
  </si>
  <si>
    <t>kus</t>
  </si>
  <si>
    <t>RTS 24/ II</t>
  </si>
  <si>
    <t>Práce</t>
  </si>
  <si>
    <t>Běžná</t>
  </si>
  <si>
    <t>POL1_</t>
  </si>
  <si>
    <t>342948111R00</t>
  </si>
  <si>
    <t>Ukotvení příček k cihelné konstrukci kotvami na hmoždinky</t>
  </si>
  <si>
    <t>m</t>
  </si>
  <si>
    <t>346275115R00</t>
  </si>
  <si>
    <t>Přizdívky z desek Ytong tl. 150 mm</t>
  </si>
  <si>
    <t>m2</t>
  </si>
  <si>
    <t>Indiv</t>
  </si>
  <si>
    <t>0,3*2,2</t>
  </si>
  <si>
    <t>VV</t>
  </si>
  <si>
    <t>342263310RPG</t>
  </si>
  <si>
    <t>Úprava sádrokartonové příčky pro osazení radiátoru</t>
  </si>
  <si>
    <t>Vlastní</t>
  </si>
  <si>
    <t>342264102R00</t>
  </si>
  <si>
    <t>Osazení reviz. dvířek do SDK podhledu, do 0,50 m2</t>
  </si>
  <si>
    <t>553476598R</t>
  </si>
  <si>
    <t>Dvířka revizní do SDK 600 x 600 mm, tl. 12,5 mm, suché prostředí</t>
  </si>
  <si>
    <t>SPCM</t>
  </si>
  <si>
    <t>Specifikace</t>
  </si>
  <si>
    <t>POL3_</t>
  </si>
  <si>
    <t>601023193T00</t>
  </si>
  <si>
    <t>Penetrace hloubková stěn</t>
  </si>
  <si>
    <t>7,9*2,2</t>
  </si>
  <si>
    <t>612403381R00</t>
  </si>
  <si>
    <t>Hrubá výplň rýh ve stěnách do 5x3 cm maltou ze SMS</t>
  </si>
  <si>
    <t>612473186R00</t>
  </si>
  <si>
    <t>Příplatek za zabudované rohovníky, stěny</t>
  </si>
  <si>
    <t>612481211RT8</t>
  </si>
  <si>
    <t>Montáž výztužné sítě (perlinky) do stěrky - vnitřní stěny včetně výztužné sítě a stěrkového tmelu Cemix</t>
  </si>
  <si>
    <t>přizdívka : 2*0,3*2,2</t>
  </si>
  <si>
    <t>622471115R00</t>
  </si>
  <si>
    <t>Úprava stěn aktivovaným štukem</t>
  </si>
  <si>
    <t>941955001R00</t>
  </si>
  <si>
    <t>Lešení lehké pomocné, výška podlahy do 1,2 m</t>
  </si>
  <si>
    <t>26+5</t>
  </si>
  <si>
    <t>95-1</t>
  </si>
  <si>
    <t>Zapravení děr 2 ks po vrtání</t>
  </si>
  <si>
    <t>kpl</t>
  </si>
  <si>
    <t>970031025R00</t>
  </si>
  <si>
    <t>Vrtání jádrové do zdiva cihelného d 25 mm</t>
  </si>
  <si>
    <t>2*0,15</t>
  </si>
  <si>
    <t>973031324R00</t>
  </si>
  <si>
    <t>Vysekání kapes zeď cihel. MVC, pl. 0,1m2, hl. 15cm</t>
  </si>
  <si>
    <t>998011001R00</t>
  </si>
  <si>
    <t>Přesun hmot pro budovy s nosnou konstrukcí zděnou výšky do 6 m</t>
  </si>
  <si>
    <t>t</t>
  </si>
  <si>
    <t>Přesun hmot</t>
  </si>
  <si>
    <t>POL7_</t>
  </si>
  <si>
    <t>713131121R00</t>
  </si>
  <si>
    <t>Montáž tepelné izolace stěn přichycením drátem</t>
  </si>
  <si>
    <t>631521403R</t>
  </si>
  <si>
    <t>Plsť izolační URSA PUREONE DF 39 tl. 80 mm</t>
  </si>
  <si>
    <t>6,0273*1,05</t>
  </si>
  <si>
    <t>998713201R00</t>
  </si>
  <si>
    <t>Přesun hmot pro izolace tepelné, výšky do 6 m</t>
  </si>
  <si>
    <t>767995102R00</t>
  </si>
  <si>
    <t>Výroba a montáž kov. atypických konstr. do 10 kg</t>
  </si>
  <si>
    <t>kg</t>
  </si>
  <si>
    <t>4*0,9*3,06</t>
  </si>
  <si>
    <t>767995104R00</t>
  </si>
  <si>
    <t>Výroba a montáž kov. atypických konstr. do 50 kg</t>
  </si>
  <si>
    <t>2*3,4*13,4</t>
  </si>
  <si>
    <t>13330310R</t>
  </si>
  <si>
    <t>Tyč ocelová L rovnoramenná S235JR, rozměr 50 x 50 x 4 mm</t>
  </si>
  <si>
    <t>4*0,9*3,06/1000</t>
  </si>
  <si>
    <t>13384430R</t>
  </si>
  <si>
    <t>Tyč ocelová U 120, S235JR</t>
  </si>
  <si>
    <t>2*3,4*13,4/1000</t>
  </si>
  <si>
    <t>998767201R00</t>
  </si>
  <si>
    <t>Přesun hmot pro zámečnické konstr., výšky do 6 m</t>
  </si>
  <si>
    <t>783125730RPG</t>
  </si>
  <si>
    <t>Nátěr syntetický OK "C" nebo "CC" základní</t>
  </si>
  <si>
    <t>784402801R00</t>
  </si>
  <si>
    <t>Odstranění malby oškrábáním v místnosti H do 3,8 m</t>
  </si>
  <si>
    <t>784161601R00</t>
  </si>
  <si>
    <t>Penetrace podkladu nátěrem HET, Hetline, 1 x</t>
  </si>
  <si>
    <t>Odkaz na mn. položky pořadí 29 : 4,59705</t>
  </si>
  <si>
    <t>základní rozpočet : 55,81435</t>
  </si>
  <si>
    <t>784165111R00</t>
  </si>
  <si>
    <t>Malba HET Klasik PREMIUM, bílá, bez penetrace, 1 x</t>
  </si>
  <si>
    <t>Odkaz na mn. položky pořadí 27 : 60,41140</t>
  </si>
  <si>
    <t>784165511R00</t>
  </si>
  <si>
    <t>Malby z malířských směsí otěruvzdorných,  , bělost 93 %, jednonásobné</t>
  </si>
  <si>
    <t>pozn. č. 4 : 0,885*3,33</t>
  </si>
  <si>
    <t>přizděný sloupek : 2*0,3*2,2+0,15*2,2</t>
  </si>
  <si>
    <t>220261665R00</t>
  </si>
  <si>
    <t>Začištění drážky, konečná úprava vč. vyházení drážek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</si>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</sst>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2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1442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SUMIF(F54:F68,A16,I54:I68)+SUMIF(F54:F68,"PSU",I54:I68)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SUMIF(F54:F68,A17,I54:I68)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SUMIF(F54:F68,A18,I54:I68)</f>
        <v>0</v>
      </c>
      <c r="J18" s="85"/>
    </row>
    <row r="19" spans="1:10" ht="23.25" customHeight="1" x14ac:dyDescent="0.2">
      <c r="A19" s="198" t="s">
        <v>93</v>
      </c>
      <c r="B19" s="38" t="s">
        <v>29</v>
      </c>
      <c r="C19" s="62"/>
      <c r="D19" s="63"/>
      <c r="E19" s="83"/>
      <c r="F19" s="84"/>
      <c r="G19" s="83"/>
      <c r="H19" s="84"/>
      <c r="I19" s="83">
        <f>SUMIF(F54:F68,A19,I54:I68)</f>
        <v>0</v>
      </c>
      <c r="J19" s="85"/>
    </row>
    <row r="20" spans="1:10" ht="23.25" customHeight="1" x14ac:dyDescent="0.2">
      <c r="A20" s="198" t="s">
        <v>94</v>
      </c>
      <c r="B20" s="38" t="s">
        <v>30</v>
      </c>
      <c r="C20" s="62"/>
      <c r="D20" s="63"/>
      <c r="E20" s="83"/>
      <c r="F20" s="84"/>
      <c r="G20" s="83"/>
      <c r="H20" s="84"/>
      <c r="I20" s="83">
        <f>SUMIF(F54:F68,A20,I54:I68)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52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102 02 Pol'!AE73</f>
        <v>0</v>
      </c>
      <c r="G39" s="149">
        <f>'SO 102 02 Pol'!AF73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52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 102 02 Pol'!AE73</f>
        <v>0</v>
      </c>
      <c r="G40" s="155">
        <f>'SO 102 02 Pol'!AF73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52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 102 02 Pol'!AE73</f>
        <v>0</v>
      </c>
      <c r="G41" s="150">
        <f>'SO 102 02 Pol'!AF73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52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52" x14ac:dyDescent="0.2">
      <c r="A44" t="s">
        <v>54</v>
      </c>
      <c r="B44" t="s">
        <v>55</v>
      </c>
    </row>
    <row r="45" spans="1:52" x14ac:dyDescent="0.2">
      <c r="B45" s="176" t="s">
        <v>55</v>
      </c>
      <c r="C45" s="176"/>
      <c r="D45" s="176"/>
      <c r="E45" s="176"/>
      <c r="F45" s="176"/>
      <c r="G45" s="176"/>
      <c r="H45" s="176"/>
      <c r="I45" s="176"/>
      <c r="J45" s="176"/>
      <c r="AZ45" s="175" t="str">
        <f>B45</f>
        <v>Popis stavby: 2024009 - Úpravy administrativního pracoviště techniků autodílny ZZS JmK v Brně - Černovicích</v>
      </c>
    </row>
    <row r="46" spans="1:52" x14ac:dyDescent="0.2">
      <c r="A46" t="s">
        <v>56</v>
      </c>
      <c r="B46" t="s">
        <v>57</v>
      </c>
    </row>
    <row r="47" spans="1:52" x14ac:dyDescent="0.2">
      <c r="B47" s="176" t="s">
        <v>58</v>
      </c>
      <c r="C47" s="176"/>
      <c r="D47" s="176"/>
      <c r="E47" s="176"/>
      <c r="F47" s="176"/>
      <c r="G47" s="176"/>
      <c r="H47" s="176"/>
      <c r="I47" s="176"/>
      <c r="J47" s="176"/>
      <c r="AZ47" s="175" t="str">
        <f>B47</f>
        <v>Popis rozpočtu: 01 - Architektonicko stavební řešení</v>
      </c>
    </row>
    <row r="48" spans="1:52" x14ac:dyDescent="0.2">
      <c r="A48" t="s">
        <v>59</v>
      </c>
      <c r="B48" t="s">
        <v>60</v>
      </c>
    </row>
    <row r="51" spans="1:10" ht="15.75" x14ac:dyDescent="0.25">
      <c r="B51" s="177" t="s">
        <v>61</v>
      </c>
    </row>
    <row r="53" spans="1:10" ht="25.5" customHeight="1" x14ac:dyDescent="0.2">
      <c r="A53" s="179"/>
      <c r="B53" s="182" t="s">
        <v>18</v>
      </c>
      <c r="C53" s="182" t="s">
        <v>6</v>
      </c>
      <c r="D53" s="183"/>
      <c r="E53" s="183"/>
      <c r="F53" s="184" t="s">
        <v>62</v>
      </c>
      <c r="G53" s="184"/>
      <c r="H53" s="184"/>
      <c r="I53" s="184" t="s">
        <v>31</v>
      </c>
      <c r="J53" s="184" t="s">
        <v>0</v>
      </c>
    </row>
    <row r="54" spans="1:10" ht="36.75" customHeight="1" x14ac:dyDescent="0.2">
      <c r="A54" s="180"/>
      <c r="B54" s="185" t="s">
        <v>63</v>
      </c>
      <c r="C54" s="186" t="s">
        <v>64</v>
      </c>
      <c r="D54" s="187"/>
      <c r="E54" s="187"/>
      <c r="F54" s="194" t="s">
        <v>26</v>
      </c>
      <c r="G54" s="195"/>
      <c r="H54" s="195"/>
      <c r="I54" s="195">
        <f>'SO 102 02 Pol'!G8</f>
        <v>0</v>
      </c>
      <c r="J54" s="191" t="str">
        <f>IF(I69=0,"",I54/I69*100)</f>
        <v/>
      </c>
    </row>
    <row r="55" spans="1:10" ht="36.75" customHeight="1" x14ac:dyDescent="0.2">
      <c r="A55" s="180"/>
      <c r="B55" s="185" t="s">
        <v>65</v>
      </c>
      <c r="C55" s="186" t="s">
        <v>66</v>
      </c>
      <c r="D55" s="187"/>
      <c r="E55" s="187"/>
      <c r="F55" s="194" t="s">
        <v>26</v>
      </c>
      <c r="G55" s="195"/>
      <c r="H55" s="195"/>
      <c r="I55" s="195">
        <f>'SO 102 02 Pol'!G13</f>
        <v>0</v>
      </c>
      <c r="J55" s="191" t="str">
        <f>IF(I69=0,"",I55/I69*100)</f>
        <v/>
      </c>
    </row>
    <row r="56" spans="1:10" ht="36.75" customHeight="1" x14ac:dyDescent="0.2">
      <c r="A56" s="180"/>
      <c r="B56" s="185" t="s">
        <v>67</v>
      </c>
      <c r="C56" s="186" t="s">
        <v>68</v>
      </c>
      <c r="D56" s="187"/>
      <c r="E56" s="187"/>
      <c r="F56" s="194" t="s">
        <v>26</v>
      </c>
      <c r="G56" s="195"/>
      <c r="H56" s="195"/>
      <c r="I56" s="195">
        <f>'SO 102 02 Pol'!G15</f>
        <v>0</v>
      </c>
      <c r="J56" s="191" t="str">
        <f>IF(I69=0,"",I56/I69*100)</f>
        <v/>
      </c>
    </row>
    <row r="57" spans="1:10" ht="36.75" customHeight="1" x14ac:dyDescent="0.2">
      <c r="A57" s="180"/>
      <c r="B57" s="185" t="s">
        <v>69</v>
      </c>
      <c r="C57" s="186" t="s">
        <v>70</v>
      </c>
      <c r="D57" s="187"/>
      <c r="E57" s="187"/>
      <c r="F57" s="194" t="s">
        <v>26</v>
      </c>
      <c r="G57" s="195"/>
      <c r="H57" s="195"/>
      <c r="I57" s="195">
        <f>'SO 102 02 Pol'!G18</f>
        <v>0</v>
      </c>
      <c r="J57" s="191" t="str">
        <f>IF(I69=0,"",I57/I69*100)</f>
        <v/>
      </c>
    </row>
    <row r="58" spans="1:10" ht="36.75" customHeight="1" x14ac:dyDescent="0.2">
      <c r="A58" s="180"/>
      <c r="B58" s="185" t="s">
        <v>71</v>
      </c>
      <c r="C58" s="186" t="s">
        <v>72</v>
      </c>
      <c r="D58" s="187"/>
      <c r="E58" s="187"/>
      <c r="F58" s="194" t="s">
        <v>26</v>
      </c>
      <c r="G58" s="195"/>
      <c r="H58" s="195"/>
      <c r="I58" s="195">
        <f>'SO 102 02 Pol'!G21</f>
        <v>0</v>
      </c>
      <c r="J58" s="191" t="str">
        <f>IF(I69=0,"",I58/I69*100)</f>
        <v/>
      </c>
    </row>
    <row r="59" spans="1:10" ht="36.75" customHeight="1" x14ac:dyDescent="0.2">
      <c r="A59" s="180"/>
      <c r="B59" s="185" t="s">
        <v>73</v>
      </c>
      <c r="C59" s="186" t="s">
        <v>74</v>
      </c>
      <c r="D59" s="187"/>
      <c r="E59" s="187"/>
      <c r="F59" s="194" t="s">
        <v>26</v>
      </c>
      <c r="G59" s="195"/>
      <c r="H59" s="195"/>
      <c r="I59" s="195">
        <f>'SO 102 02 Pol'!G27</f>
        <v>0</v>
      </c>
      <c r="J59" s="191" t="str">
        <f>IF(I69=0,"",I59/I69*100)</f>
        <v/>
      </c>
    </row>
    <row r="60" spans="1:10" ht="36.75" customHeight="1" x14ac:dyDescent="0.2">
      <c r="A60" s="180"/>
      <c r="B60" s="185" t="s">
        <v>75</v>
      </c>
      <c r="C60" s="186" t="s">
        <v>76</v>
      </c>
      <c r="D60" s="187"/>
      <c r="E60" s="187"/>
      <c r="F60" s="194" t="s">
        <v>26</v>
      </c>
      <c r="G60" s="195"/>
      <c r="H60" s="195"/>
      <c r="I60" s="195">
        <f>'SO 102 02 Pol'!G31</f>
        <v>0</v>
      </c>
      <c r="J60" s="191" t="str">
        <f>IF(I69=0,"",I60/I69*100)</f>
        <v/>
      </c>
    </row>
    <row r="61" spans="1:10" ht="36.75" customHeight="1" x14ac:dyDescent="0.2">
      <c r="A61" s="180"/>
      <c r="B61" s="185" t="s">
        <v>77</v>
      </c>
      <c r="C61" s="186" t="s">
        <v>78</v>
      </c>
      <c r="D61" s="187"/>
      <c r="E61" s="187"/>
      <c r="F61" s="194" t="s">
        <v>26</v>
      </c>
      <c r="G61" s="195"/>
      <c r="H61" s="195"/>
      <c r="I61" s="195">
        <f>'SO 102 02 Pol'!G34</f>
        <v>0</v>
      </c>
      <c r="J61" s="191" t="str">
        <f>IF(I69=0,"",I61/I69*100)</f>
        <v/>
      </c>
    </row>
    <row r="62" spans="1:10" ht="36.75" customHeight="1" x14ac:dyDescent="0.2">
      <c r="A62" s="180"/>
      <c r="B62" s="185" t="s">
        <v>79</v>
      </c>
      <c r="C62" s="186" t="s">
        <v>80</v>
      </c>
      <c r="D62" s="187"/>
      <c r="E62" s="187"/>
      <c r="F62" s="194" t="s">
        <v>26</v>
      </c>
      <c r="G62" s="195"/>
      <c r="H62" s="195"/>
      <c r="I62" s="195">
        <f>'SO 102 02 Pol'!G36</f>
        <v>0</v>
      </c>
      <c r="J62" s="191" t="str">
        <f>IF(I69=0,"",I62/I69*100)</f>
        <v/>
      </c>
    </row>
    <row r="63" spans="1:10" ht="36.75" customHeight="1" x14ac:dyDescent="0.2">
      <c r="A63" s="180"/>
      <c r="B63" s="185" t="s">
        <v>81</v>
      </c>
      <c r="C63" s="186" t="s">
        <v>82</v>
      </c>
      <c r="D63" s="187"/>
      <c r="E63" s="187"/>
      <c r="F63" s="194" t="s">
        <v>26</v>
      </c>
      <c r="G63" s="195"/>
      <c r="H63" s="195"/>
      <c r="I63" s="195">
        <f>'SO 102 02 Pol'!G40</f>
        <v>0</v>
      </c>
      <c r="J63" s="191" t="str">
        <f>IF(I69=0,"",I63/I69*100)</f>
        <v/>
      </c>
    </row>
    <row r="64" spans="1:10" ht="36.75" customHeight="1" x14ac:dyDescent="0.2">
      <c r="A64" s="180"/>
      <c r="B64" s="185" t="s">
        <v>83</v>
      </c>
      <c r="C64" s="186" t="s">
        <v>84</v>
      </c>
      <c r="D64" s="187"/>
      <c r="E64" s="187"/>
      <c r="F64" s="194" t="s">
        <v>27</v>
      </c>
      <c r="G64" s="195"/>
      <c r="H64" s="195"/>
      <c r="I64" s="195">
        <f>'SO 102 02 Pol'!G42</f>
        <v>0</v>
      </c>
      <c r="J64" s="191" t="str">
        <f>IF(I69=0,"",I64/I69*100)</f>
        <v/>
      </c>
    </row>
    <row r="65" spans="1:10" ht="36.75" customHeight="1" x14ac:dyDescent="0.2">
      <c r="A65" s="180"/>
      <c r="B65" s="185" t="s">
        <v>85</v>
      </c>
      <c r="C65" s="186" t="s">
        <v>86</v>
      </c>
      <c r="D65" s="187"/>
      <c r="E65" s="187"/>
      <c r="F65" s="194" t="s">
        <v>27</v>
      </c>
      <c r="G65" s="195"/>
      <c r="H65" s="195"/>
      <c r="I65" s="195">
        <f>'SO 102 02 Pol'!G47</f>
        <v>0</v>
      </c>
      <c r="J65" s="191" t="str">
        <f>IF(I69=0,"",I65/I69*100)</f>
        <v/>
      </c>
    </row>
    <row r="66" spans="1:10" ht="36.75" customHeight="1" x14ac:dyDescent="0.2">
      <c r="A66" s="180"/>
      <c r="B66" s="185" t="s">
        <v>87</v>
      </c>
      <c r="C66" s="186" t="s">
        <v>88</v>
      </c>
      <c r="D66" s="187"/>
      <c r="E66" s="187"/>
      <c r="F66" s="194" t="s">
        <v>27</v>
      </c>
      <c r="G66" s="195"/>
      <c r="H66" s="195"/>
      <c r="I66" s="195">
        <f>'SO 102 02 Pol'!G57</f>
        <v>0</v>
      </c>
      <c r="J66" s="191" t="str">
        <f>IF(I69=0,"",I66/I69*100)</f>
        <v/>
      </c>
    </row>
    <row r="67" spans="1:10" ht="36.75" customHeight="1" x14ac:dyDescent="0.2">
      <c r="A67" s="180"/>
      <c r="B67" s="185" t="s">
        <v>89</v>
      </c>
      <c r="C67" s="186" t="s">
        <v>90</v>
      </c>
      <c r="D67" s="187"/>
      <c r="E67" s="187"/>
      <c r="F67" s="194" t="s">
        <v>27</v>
      </c>
      <c r="G67" s="195"/>
      <c r="H67" s="195"/>
      <c r="I67" s="195">
        <f>'SO 102 02 Pol'!G59</f>
        <v>0</v>
      </c>
      <c r="J67" s="191" t="str">
        <f>IF(I69=0,"",I67/I69*100)</f>
        <v/>
      </c>
    </row>
    <row r="68" spans="1:10" ht="36.75" customHeight="1" x14ac:dyDescent="0.2">
      <c r="A68" s="180"/>
      <c r="B68" s="185" t="s">
        <v>91</v>
      </c>
      <c r="C68" s="186" t="s">
        <v>92</v>
      </c>
      <c r="D68" s="187"/>
      <c r="E68" s="187"/>
      <c r="F68" s="194" t="s">
        <v>28</v>
      </c>
      <c r="G68" s="195"/>
      <c r="H68" s="195"/>
      <c r="I68" s="195">
        <f>'SO 102 02 Pol'!G70</f>
        <v>0</v>
      </c>
      <c r="J68" s="191" t="str">
        <f>IF(I69=0,"",I68/I69*100)</f>
        <v/>
      </c>
    </row>
    <row r="69" spans="1:10" ht="25.5" customHeight="1" x14ac:dyDescent="0.2">
      <c r="A69" s="181"/>
      <c r="B69" s="188" t="s">
        <v>1</v>
      </c>
      <c r="C69" s="189"/>
      <c r="D69" s="190"/>
      <c r="E69" s="190"/>
      <c r="F69" s="196"/>
      <c r="G69" s="197"/>
      <c r="H69" s="197"/>
      <c r="I69" s="197">
        <f>SUM(I54:I68)</f>
        <v>0</v>
      </c>
      <c r="J69" s="192">
        <f>SUM(J54:J68)</f>
        <v>0</v>
      </c>
    </row>
    <row r="70" spans="1:10" x14ac:dyDescent="0.2">
      <c r="F70" s="135"/>
      <c r="G70" s="135"/>
      <c r="H70" s="135"/>
      <c r="I70" s="135"/>
      <c r="J70" s="193"/>
    </row>
    <row r="71" spans="1:10" x14ac:dyDescent="0.2">
      <c r="F71" s="135"/>
      <c r="G71" s="135"/>
      <c r="H71" s="135"/>
      <c r="I71" s="135"/>
      <c r="J71" s="193"/>
    </row>
    <row r="72" spans="1:10" x14ac:dyDescent="0.2">
      <c r="F72" s="135"/>
      <c r="G72" s="135"/>
      <c r="H72" s="135"/>
      <c r="I72" s="135"/>
      <c r="J72" s="1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8:E68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B47:J47"/>
    <mergeCell ref="C54:E54"/>
    <mergeCell ref="C55:E55"/>
    <mergeCell ref="C56:E56"/>
    <mergeCell ref="C57:E57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8D7CF-FFD4-49F7-A256-02C0B6AC5C22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95</v>
      </c>
    </row>
    <row r="2" spans="1:60" ht="24.95" customHeight="1" x14ac:dyDescent="0.2">
      <c r="A2" s="200" t="s">
        <v>8</v>
      </c>
      <c r="B2" s="49" t="s">
        <v>49</v>
      </c>
      <c r="C2" s="203" t="s">
        <v>50</v>
      </c>
      <c r="D2" s="201"/>
      <c r="E2" s="201"/>
      <c r="F2" s="201"/>
      <c r="G2" s="202"/>
      <c r="AG2" t="s">
        <v>96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96</v>
      </c>
      <c r="AG3" t="s">
        <v>97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98</v>
      </c>
    </row>
    <row r="5" spans="1:60" x14ac:dyDescent="0.2">
      <c r="D5" s="10"/>
    </row>
    <row r="6" spans="1:60" ht="38.25" x14ac:dyDescent="0.2">
      <c r="A6" s="210" t="s">
        <v>99</v>
      </c>
      <c r="B6" s="212" t="s">
        <v>100</v>
      </c>
      <c r="C6" s="212" t="s">
        <v>101</v>
      </c>
      <c r="D6" s="211" t="s">
        <v>102</v>
      </c>
      <c r="E6" s="210" t="s">
        <v>103</v>
      </c>
      <c r="F6" s="209" t="s">
        <v>104</v>
      </c>
      <c r="G6" s="210" t="s">
        <v>31</v>
      </c>
      <c r="H6" s="213" t="s">
        <v>32</v>
      </c>
      <c r="I6" s="213" t="s">
        <v>105</v>
      </c>
      <c r="J6" s="213" t="s">
        <v>33</v>
      </c>
      <c r="K6" s="213" t="s">
        <v>106</v>
      </c>
      <c r="L6" s="213" t="s">
        <v>107</v>
      </c>
      <c r="M6" s="213" t="s">
        <v>108</v>
      </c>
      <c r="N6" s="213" t="s">
        <v>109</v>
      </c>
      <c r="O6" s="213" t="s">
        <v>110</v>
      </c>
      <c r="P6" s="213" t="s">
        <v>111</v>
      </c>
      <c r="Q6" s="213" t="s">
        <v>112</v>
      </c>
      <c r="R6" s="213" t="s">
        <v>113</v>
      </c>
      <c r="S6" s="213" t="s">
        <v>114</v>
      </c>
      <c r="T6" s="213" t="s">
        <v>115</v>
      </c>
      <c r="U6" s="213" t="s">
        <v>116</v>
      </c>
      <c r="V6" s="213" t="s">
        <v>117</v>
      </c>
      <c r="W6" s="213" t="s">
        <v>118</v>
      </c>
      <c r="X6" s="213" t="s">
        <v>119</v>
      </c>
      <c r="Y6" s="213" t="s">
        <v>120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41" t="s">
        <v>121</v>
      </c>
      <c r="B8" s="242" t="s">
        <v>63</v>
      </c>
      <c r="C8" s="261" t="s">
        <v>64</v>
      </c>
      <c r="D8" s="243"/>
      <c r="E8" s="244"/>
      <c r="F8" s="245"/>
      <c r="G8" s="246">
        <f>SUMIF(AG9:AG12,"&lt;&gt;NOR",G9:G12)</f>
        <v>0</v>
      </c>
      <c r="H8" s="240"/>
      <c r="I8" s="240">
        <f>SUM(I9:I12)</f>
        <v>0</v>
      </c>
      <c r="J8" s="240"/>
      <c r="K8" s="240">
        <f>SUM(K9:K12)</f>
        <v>0</v>
      </c>
      <c r="L8" s="240"/>
      <c r="M8" s="240">
        <f>SUM(M9:M12)</f>
        <v>0</v>
      </c>
      <c r="N8" s="239"/>
      <c r="O8" s="239">
        <f>SUM(O9:O12)</f>
        <v>0.12</v>
      </c>
      <c r="P8" s="239"/>
      <c r="Q8" s="239">
        <f>SUM(Q9:Q12)</f>
        <v>0</v>
      </c>
      <c r="R8" s="240"/>
      <c r="S8" s="240"/>
      <c r="T8" s="240"/>
      <c r="U8" s="240"/>
      <c r="V8" s="240">
        <f>SUM(V9:V12)</f>
        <v>1.17</v>
      </c>
      <c r="W8" s="240"/>
      <c r="X8" s="240"/>
      <c r="Y8" s="240"/>
      <c r="AG8" t="s">
        <v>122</v>
      </c>
    </row>
    <row r="9" spans="1:60" outlineLevel="1" x14ac:dyDescent="0.2">
      <c r="A9" s="254">
        <v>1</v>
      </c>
      <c r="B9" s="255" t="s">
        <v>123</v>
      </c>
      <c r="C9" s="262" t="s">
        <v>124</v>
      </c>
      <c r="D9" s="256" t="s">
        <v>125</v>
      </c>
      <c r="E9" s="257">
        <v>1</v>
      </c>
      <c r="F9" s="258"/>
      <c r="G9" s="259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4">
        <v>6.8199999999999997E-3</v>
      </c>
      <c r="O9" s="234">
        <f>ROUND(E9*N9,2)</f>
        <v>0.01</v>
      </c>
      <c r="P9" s="234">
        <v>0</v>
      </c>
      <c r="Q9" s="234">
        <f>ROUND(E9*P9,2)</f>
        <v>0</v>
      </c>
      <c r="R9" s="235"/>
      <c r="S9" s="235" t="s">
        <v>126</v>
      </c>
      <c r="T9" s="235" t="s">
        <v>126</v>
      </c>
      <c r="U9" s="235">
        <v>0.221</v>
      </c>
      <c r="V9" s="235">
        <f>ROUND(E9*U9,2)</f>
        <v>0.22</v>
      </c>
      <c r="W9" s="235"/>
      <c r="X9" s="235" t="s">
        <v>127</v>
      </c>
      <c r="Y9" s="235" t="s">
        <v>128</v>
      </c>
      <c r="Z9" s="214"/>
      <c r="AA9" s="214"/>
      <c r="AB9" s="214"/>
      <c r="AC9" s="214"/>
      <c r="AD9" s="214"/>
      <c r="AE9" s="214"/>
      <c r="AF9" s="214"/>
      <c r="AG9" s="214" t="s">
        <v>129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54">
        <v>2</v>
      </c>
      <c r="B10" s="255" t="s">
        <v>130</v>
      </c>
      <c r="C10" s="262" t="s">
        <v>131</v>
      </c>
      <c r="D10" s="256" t="s">
        <v>132</v>
      </c>
      <c r="E10" s="257">
        <v>2.2000000000000002</v>
      </c>
      <c r="F10" s="258"/>
      <c r="G10" s="259">
        <f>ROUND(E10*F10,2)</f>
        <v>0</v>
      </c>
      <c r="H10" s="236"/>
      <c r="I10" s="235">
        <f>ROUND(E10*H10,2)</f>
        <v>0</v>
      </c>
      <c r="J10" s="236"/>
      <c r="K10" s="235">
        <f>ROUND(E10*J10,2)</f>
        <v>0</v>
      </c>
      <c r="L10" s="235">
        <v>21</v>
      </c>
      <c r="M10" s="235">
        <f>G10*(1+L10/100)</f>
        <v>0</v>
      </c>
      <c r="N10" s="234">
        <v>1.0200000000000001E-3</v>
      </c>
      <c r="O10" s="234">
        <f>ROUND(E10*N10,2)</f>
        <v>0</v>
      </c>
      <c r="P10" s="234">
        <v>0</v>
      </c>
      <c r="Q10" s="234">
        <f>ROUND(E10*P10,2)</f>
        <v>0</v>
      </c>
      <c r="R10" s="235"/>
      <c r="S10" s="235" t="s">
        <v>126</v>
      </c>
      <c r="T10" s="235" t="s">
        <v>126</v>
      </c>
      <c r="U10" s="235">
        <v>0.223</v>
      </c>
      <c r="V10" s="235">
        <f>ROUND(E10*U10,2)</f>
        <v>0.49</v>
      </c>
      <c r="W10" s="235"/>
      <c r="X10" s="235" t="s">
        <v>127</v>
      </c>
      <c r="Y10" s="235" t="s">
        <v>128</v>
      </c>
      <c r="Z10" s="214"/>
      <c r="AA10" s="214"/>
      <c r="AB10" s="214"/>
      <c r="AC10" s="214"/>
      <c r="AD10" s="214"/>
      <c r="AE10" s="214"/>
      <c r="AF10" s="214"/>
      <c r="AG10" s="214" t="s">
        <v>129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48">
        <v>3</v>
      </c>
      <c r="B11" s="249" t="s">
        <v>133</v>
      </c>
      <c r="C11" s="263" t="s">
        <v>134</v>
      </c>
      <c r="D11" s="250" t="s">
        <v>135</v>
      </c>
      <c r="E11" s="251">
        <v>0.66</v>
      </c>
      <c r="F11" s="252"/>
      <c r="G11" s="253">
        <f>ROUND(E11*F11,2)</f>
        <v>0</v>
      </c>
      <c r="H11" s="236"/>
      <c r="I11" s="235">
        <f>ROUND(E11*H11,2)</f>
        <v>0</v>
      </c>
      <c r="J11" s="236"/>
      <c r="K11" s="235">
        <f>ROUND(E11*J11,2)</f>
        <v>0</v>
      </c>
      <c r="L11" s="235">
        <v>21</v>
      </c>
      <c r="M11" s="235">
        <f>G11*(1+L11/100)</f>
        <v>0</v>
      </c>
      <c r="N11" s="234">
        <v>0.15931000000000001</v>
      </c>
      <c r="O11" s="234">
        <f>ROUND(E11*N11,2)</f>
        <v>0.11</v>
      </c>
      <c r="P11" s="234">
        <v>0</v>
      </c>
      <c r="Q11" s="234">
        <f>ROUND(E11*P11,2)</f>
        <v>0</v>
      </c>
      <c r="R11" s="235"/>
      <c r="S11" s="235" t="s">
        <v>126</v>
      </c>
      <c r="T11" s="235" t="s">
        <v>136</v>
      </c>
      <c r="U11" s="235">
        <v>0.70399999999999996</v>
      </c>
      <c r="V11" s="235">
        <f>ROUND(E11*U11,2)</f>
        <v>0.46</v>
      </c>
      <c r="W11" s="235"/>
      <c r="X11" s="235" t="s">
        <v>127</v>
      </c>
      <c r="Y11" s="235" t="s">
        <v>128</v>
      </c>
      <c r="Z11" s="214"/>
      <c r="AA11" s="214"/>
      <c r="AB11" s="214"/>
      <c r="AC11" s="214"/>
      <c r="AD11" s="214"/>
      <c r="AE11" s="214"/>
      <c r="AF11" s="214"/>
      <c r="AG11" s="214" t="s">
        <v>129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2" x14ac:dyDescent="0.2">
      <c r="A12" s="231"/>
      <c r="B12" s="232"/>
      <c r="C12" s="264" t="s">
        <v>137</v>
      </c>
      <c r="D12" s="237"/>
      <c r="E12" s="238">
        <v>0.66</v>
      </c>
      <c r="F12" s="235"/>
      <c r="G12" s="235"/>
      <c r="H12" s="235"/>
      <c r="I12" s="235"/>
      <c r="J12" s="235"/>
      <c r="K12" s="235"/>
      <c r="L12" s="235"/>
      <c r="M12" s="235"/>
      <c r="N12" s="234"/>
      <c r="O12" s="234"/>
      <c r="P12" s="234"/>
      <c r="Q12" s="234"/>
      <c r="R12" s="235"/>
      <c r="S12" s="235"/>
      <c r="T12" s="235"/>
      <c r="U12" s="235"/>
      <c r="V12" s="235"/>
      <c r="W12" s="235"/>
      <c r="X12" s="235"/>
      <c r="Y12" s="235"/>
      <c r="Z12" s="214"/>
      <c r="AA12" s="214"/>
      <c r="AB12" s="214"/>
      <c r="AC12" s="214"/>
      <c r="AD12" s="214"/>
      <c r="AE12" s="214"/>
      <c r="AF12" s="214"/>
      <c r="AG12" s="214" t="s">
        <v>138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x14ac:dyDescent="0.2">
      <c r="A13" s="241" t="s">
        <v>121</v>
      </c>
      <c r="B13" s="242" t="s">
        <v>65</v>
      </c>
      <c r="C13" s="261" t="s">
        <v>66</v>
      </c>
      <c r="D13" s="243"/>
      <c r="E13" s="244"/>
      <c r="F13" s="245"/>
      <c r="G13" s="246">
        <f>SUMIF(AG14:AG14,"&lt;&gt;NOR",G14:G14)</f>
        <v>0</v>
      </c>
      <c r="H13" s="240"/>
      <c r="I13" s="240">
        <f>SUM(I14:I14)</f>
        <v>0</v>
      </c>
      <c r="J13" s="240"/>
      <c r="K13" s="240">
        <f>SUM(K14:K14)</f>
        <v>0</v>
      </c>
      <c r="L13" s="240"/>
      <c r="M13" s="240">
        <f>SUM(M14:M14)</f>
        <v>0</v>
      </c>
      <c r="N13" s="239"/>
      <c r="O13" s="239">
        <f>SUM(O14:O14)</f>
        <v>0</v>
      </c>
      <c r="P13" s="239"/>
      <c r="Q13" s="239">
        <f>SUM(Q14:Q14)</f>
        <v>0</v>
      </c>
      <c r="R13" s="240"/>
      <c r="S13" s="240"/>
      <c r="T13" s="240"/>
      <c r="U13" s="240"/>
      <c r="V13" s="240">
        <f>SUM(V14:V14)</f>
        <v>0.36</v>
      </c>
      <c r="W13" s="240"/>
      <c r="X13" s="240"/>
      <c r="Y13" s="240"/>
      <c r="AG13" t="s">
        <v>122</v>
      </c>
    </row>
    <row r="14" spans="1:60" outlineLevel="1" x14ac:dyDescent="0.2">
      <c r="A14" s="254">
        <v>4</v>
      </c>
      <c r="B14" s="255" t="s">
        <v>139</v>
      </c>
      <c r="C14" s="262" t="s">
        <v>140</v>
      </c>
      <c r="D14" s="256" t="s">
        <v>125</v>
      </c>
      <c r="E14" s="257">
        <v>1</v>
      </c>
      <c r="F14" s="258"/>
      <c r="G14" s="259">
        <f>ROUND(E14*F14,2)</f>
        <v>0</v>
      </c>
      <c r="H14" s="236"/>
      <c r="I14" s="235">
        <f>ROUND(E14*H14,2)</f>
        <v>0</v>
      </c>
      <c r="J14" s="236"/>
      <c r="K14" s="235">
        <f>ROUND(E14*J14,2)</f>
        <v>0</v>
      </c>
      <c r="L14" s="235">
        <v>21</v>
      </c>
      <c r="M14" s="235">
        <f>G14*(1+L14/100)</f>
        <v>0</v>
      </c>
      <c r="N14" s="234">
        <v>3.32E-3</v>
      </c>
      <c r="O14" s="234">
        <f>ROUND(E14*N14,2)</f>
        <v>0</v>
      </c>
      <c r="P14" s="234">
        <v>0</v>
      </c>
      <c r="Q14" s="234">
        <f>ROUND(E14*P14,2)</f>
        <v>0</v>
      </c>
      <c r="R14" s="235"/>
      <c r="S14" s="235" t="s">
        <v>141</v>
      </c>
      <c r="T14" s="235" t="s">
        <v>136</v>
      </c>
      <c r="U14" s="235">
        <v>0.36</v>
      </c>
      <c r="V14" s="235">
        <f>ROUND(E14*U14,2)</f>
        <v>0.36</v>
      </c>
      <c r="W14" s="235"/>
      <c r="X14" s="235" t="s">
        <v>127</v>
      </c>
      <c r="Y14" s="235" t="s">
        <v>128</v>
      </c>
      <c r="Z14" s="214"/>
      <c r="AA14" s="214"/>
      <c r="AB14" s="214"/>
      <c r="AC14" s="214"/>
      <c r="AD14" s="214"/>
      <c r="AE14" s="214"/>
      <c r="AF14" s="214"/>
      <c r="AG14" s="214" t="s">
        <v>129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5.5" x14ac:dyDescent="0.2">
      <c r="A15" s="241" t="s">
        <v>121</v>
      </c>
      <c r="B15" s="242" t="s">
        <v>67</v>
      </c>
      <c r="C15" s="261" t="s">
        <v>68</v>
      </c>
      <c r="D15" s="243"/>
      <c r="E15" s="244"/>
      <c r="F15" s="245"/>
      <c r="G15" s="246">
        <f>SUMIF(AG16:AG17,"&lt;&gt;NOR",G16:G17)</f>
        <v>0</v>
      </c>
      <c r="H15" s="240"/>
      <c r="I15" s="240">
        <f>SUM(I16:I17)</f>
        <v>0</v>
      </c>
      <c r="J15" s="240"/>
      <c r="K15" s="240">
        <f>SUM(K16:K17)</f>
        <v>0</v>
      </c>
      <c r="L15" s="240"/>
      <c r="M15" s="240">
        <f>SUM(M16:M17)</f>
        <v>0</v>
      </c>
      <c r="N15" s="239"/>
      <c r="O15" s="239">
        <f>SUM(O16:O17)</f>
        <v>0</v>
      </c>
      <c r="P15" s="239"/>
      <c r="Q15" s="239">
        <f>SUM(Q16:Q17)</f>
        <v>0</v>
      </c>
      <c r="R15" s="240"/>
      <c r="S15" s="240"/>
      <c r="T15" s="240"/>
      <c r="U15" s="240"/>
      <c r="V15" s="240">
        <f>SUM(V16:V17)</f>
        <v>1.54</v>
      </c>
      <c r="W15" s="240"/>
      <c r="X15" s="240"/>
      <c r="Y15" s="240"/>
      <c r="AG15" t="s">
        <v>122</v>
      </c>
    </row>
    <row r="16" spans="1:60" outlineLevel="1" x14ac:dyDescent="0.2">
      <c r="A16" s="254">
        <v>5</v>
      </c>
      <c r="B16" s="255" t="s">
        <v>142</v>
      </c>
      <c r="C16" s="262" t="s">
        <v>143</v>
      </c>
      <c r="D16" s="256" t="s">
        <v>125</v>
      </c>
      <c r="E16" s="257">
        <v>1</v>
      </c>
      <c r="F16" s="258"/>
      <c r="G16" s="259">
        <f>ROUND(E16*F16,2)</f>
        <v>0</v>
      </c>
      <c r="H16" s="236"/>
      <c r="I16" s="235">
        <f>ROUND(E16*H16,2)</f>
        <v>0</v>
      </c>
      <c r="J16" s="236"/>
      <c r="K16" s="235">
        <f>ROUND(E16*J16,2)</f>
        <v>0</v>
      </c>
      <c r="L16" s="235">
        <v>21</v>
      </c>
      <c r="M16" s="235">
        <f>G16*(1+L16/100)</f>
        <v>0</v>
      </c>
      <c r="N16" s="234">
        <v>2.4000000000000001E-4</v>
      </c>
      <c r="O16" s="234">
        <f>ROUND(E16*N16,2)</f>
        <v>0</v>
      </c>
      <c r="P16" s="234">
        <v>0</v>
      </c>
      <c r="Q16" s="234">
        <f>ROUND(E16*P16,2)</f>
        <v>0</v>
      </c>
      <c r="R16" s="235"/>
      <c r="S16" s="235" t="s">
        <v>126</v>
      </c>
      <c r="T16" s="235" t="s">
        <v>126</v>
      </c>
      <c r="U16" s="235">
        <v>1.54</v>
      </c>
      <c r="V16" s="235">
        <f>ROUND(E16*U16,2)</f>
        <v>1.54</v>
      </c>
      <c r="W16" s="235"/>
      <c r="X16" s="235" t="s">
        <v>127</v>
      </c>
      <c r="Y16" s="235" t="s">
        <v>128</v>
      </c>
      <c r="Z16" s="214"/>
      <c r="AA16" s="214"/>
      <c r="AB16" s="214"/>
      <c r="AC16" s="214"/>
      <c r="AD16" s="214"/>
      <c r="AE16" s="214"/>
      <c r="AF16" s="214"/>
      <c r="AG16" s="214" t="s">
        <v>129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54">
        <v>6</v>
      </c>
      <c r="B17" s="255" t="s">
        <v>144</v>
      </c>
      <c r="C17" s="262" t="s">
        <v>145</v>
      </c>
      <c r="D17" s="256" t="s">
        <v>125</v>
      </c>
      <c r="E17" s="257">
        <v>1</v>
      </c>
      <c r="F17" s="258"/>
      <c r="G17" s="259">
        <f>ROUND(E17*F17,2)</f>
        <v>0</v>
      </c>
      <c r="H17" s="236"/>
      <c r="I17" s="235">
        <f>ROUND(E17*H17,2)</f>
        <v>0</v>
      </c>
      <c r="J17" s="236"/>
      <c r="K17" s="235">
        <f>ROUND(E17*J17,2)</f>
        <v>0</v>
      </c>
      <c r="L17" s="235">
        <v>21</v>
      </c>
      <c r="M17" s="235">
        <f>G17*(1+L17/100)</f>
        <v>0</v>
      </c>
      <c r="N17" s="234">
        <v>4.5999999999999999E-3</v>
      </c>
      <c r="O17" s="234">
        <f>ROUND(E17*N17,2)</f>
        <v>0</v>
      </c>
      <c r="P17" s="234">
        <v>0</v>
      </c>
      <c r="Q17" s="234">
        <f>ROUND(E17*P17,2)</f>
        <v>0</v>
      </c>
      <c r="R17" s="235" t="s">
        <v>146</v>
      </c>
      <c r="S17" s="235" t="s">
        <v>126</v>
      </c>
      <c r="T17" s="235" t="s">
        <v>126</v>
      </c>
      <c r="U17" s="235">
        <v>0</v>
      </c>
      <c r="V17" s="235">
        <f>ROUND(E17*U17,2)</f>
        <v>0</v>
      </c>
      <c r="W17" s="235"/>
      <c r="X17" s="235" t="s">
        <v>147</v>
      </c>
      <c r="Y17" s="235" t="s">
        <v>128</v>
      </c>
      <c r="Z17" s="214"/>
      <c r="AA17" s="214"/>
      <c r="AB17" s="214"/>
      <c r="AC17" s="214"/>
      <c r="AD17" s="214"/>
      <c r="AE17" s="214"/>
      <c r="AF17" s="214"/>
      <c r="AG17" s="214" t="s">
        <v>148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x14ac:dyDescent="0.2">
      <c r="A18" s="241" t="s">
        <v>121</v>
      </c>
      <c r="B18" s="242" t="s">
        <v>69</v>
      </c>
      <c r="C18" s="261" t="s">
        <v>70</v>
      </c>
      <c r="D18" s="243"/>
      <c r="E18" s="244"/>
      <c r="F18" s="245"/>
      <c r="G18" s="246">
        <f>SUMIF(AG19:AG20,"&lt;&gt;NOR",G19:G20)</f>
        <v>0</v>
      </c>
      <c r="H18" s="240"/>
      <c r="I18" s="240">
        <f>SUM(I19:I20)</f>
        <v>0</v>
      </c>
      <c r="J18" s="240"/>
      <c r="K18" s="240">
        <f>SUM(K19:K20)</f>
        <v>0</v>
      </c>
      <c r="L18" s="240"/>
      <c r="M18" s="240">
        <f>SUM(M19:M20)</f>
        <v>0</v>
      </c>
      <c r="N18" s="239"/>
      <c r="O18" s="239">
        <f>SUM(O19:O20)</f>
        <v>0</v>
      </c>
      <c r="P18" s="239"/>
      <c r="Q18" s="239">
        <f>SUM(Q19:Q20)</f>
        <v>0</v>
      </c>
      <c r="R18" s="240"/>
      <c r="S18" s="240"/>
      <c r="T18" s="240"/>
      <c r="U18" s="240"/>
      <c r="V18" s="240">
        <f>SUM(V19:V20)</f>
        <v>0</v>
      </c>
      <c r="W18" s="240"/>
      <c r="X18" s="240"/>
      <c r="Y18" s="240"/>
      <c r="AG18" t="s">
        <v>122</v>
      </c>
    </row>
    <row r="19" spans="1:60" outlineLevel="1" x14ac:dyDescent="0.2">
      <c r="A19" s="248">
        <v>7</v>
      </c>
      <c r="B19" s="249" t="s">
        <v>149</v>
      </c>
      <c r="C19" s="263" t="s">
        <v>150</v>
      </c>
      <c r="D19" s="250" t="s">
        <v>135</v>
      </c>
      <c r="E19" s="251">
        <v>17.38</v>
      </c>
      <c r="F19" s="252"/>
      <c r="G19" s="253">
        <f>ROUND(E19*F19,2)</f>
        <v>0</v>
      </c>
      <c r="H19" s="236"/>
      <c r="I19" s="235">
        <f>ROUND(E19*H19,2)</f>
        <v>0</v>
      </c>
      <c r="J19" s="236"/>
      <c r="K19" s="235">
        <f>ROUND(E19*J19,2)</f>
        <v>0</v>
      </c>
      <c r="L19" s="235">
        <v>21</v>
      </c>
      <c r="M19" s="235">
        <f>G19*(1+L19/100)</f>
        <v>0</v>
      </c>
      <c r="N19" s="234">
        <v>2.1000000000000001E-4</v>
      </c>
      <c r="O19" s="234">
        <f>ROUND(E19*N19,2)</f>
        <v>0</v>
      </c>
      <c r="P19" s="234">
        <v>0</v>
      </c>
      <c r="Q19" s="234">
        <f>ROUND(E19*P19,2)</f>
        <v>0</v>
      </c>
      <c r="R19" s="235"/>
      <c r="S19" s="235" t="s">
        <v>141</v>
      </c>
      <c r="T19" s="235" t="s">
        <v>136</v>
      </c>
      <c r="U19" s="235">
        <v>0</v>
      </c>
      <c r="V19" s="235">
        <f>ROUND(E19*U19,2)</f>
        <v>0</v>
      </c>
      <c r="W19" s="235"/>
      <c r="X19" s="235" t="s">
        <v>127</v>
      </c>
      <c r="Y19" s="235" t="s">
        <v>128</v>
      </c>
      <c r="Z19" s="214"/>
      <c r="AA19" s="214"/>
      <c r="AB19" s="214"/>
      <c r="AC19" s="214"/>
      <c r="AD19" s="214"/>
      <c r="AE19" s="214"/>
      <c r="AF19" s="214"/>
      <c r="AG19" s="214" t="s">
        <v>129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31"/>
      <c r="B20" s="232"/>
      <c r="C20" s="264" t="s">
        <v>151</v>
      </c>
      <c r="D20" s="237"/>
      <c r="E20" s="238">
        <v>17.38</v>
      </c>
      <c r="F20" s="235"/>
      <c r="G20" s="235"/>
      <c r="H20" s="235"/>
      <c r="I20" s="235"/>
      <c r="J20" s="235"/>
      <c r="K20" s="235"/>
      <c r="L20" s="235"/>
      <c r="M20" s="235"/>
      <c r="N20" s="234"/>
      <c r="O20" s="234"/>
      <c r="P20" s="234"/>
      <c r="Q20" s="234"/>
      <c r="R20" s="235"/>
      <c r="S20" s="235"/>
      <c r="T20" s="235"/>
      <c r="U20" s="235"/>
      <c r="V20" s="235"/>
      <c r="W20" s="235"/>
      <c r="X20" s="235"/>
      <c r="Y20" s="235"/>
      <c r="Z20" s="214"/>
      <c r="AA20" s="214"/>
      <c r="AB20" s="214"/>
      <c r="AC20" s="214"/>
      <c r="AD20" s="214"/>
      <c r="AE20" s="214"/>
      <c r="AF20" s="214"/>
      <c r="AG20" s="214" t="s">
        <v>138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41" t="s">
        <v>121</v>
      </c>
      <c r="B21" s="242" t="s">
        <v>71</v>
      </c>
      <c r="C21" s="261" t="s">
        <v>72</v>
      </c>
      <c r="D21" s="243"/>
      <c r="E21" s="244"/>
      <c r="F21" s="245"/>
      <c r="G21" s="246">
        <f>SUMIF(AG22:AG26,"&lt;&gt;NOR",G22:G26)</f>
        <v>0</v>
      </c>
      <c r="H21" s="240"/>
      <c r="I21" s="240">
        <f>SUM(I22:I26)</f>
        <v>0</v>
      </c>
      <c r="J21" s="240"/>
      <c r="K21" s="240">
        <f>SUM(K22:K26)</f>
        <v>0</v>
      </c>
      <c r="L21" s="240"/>
      <c r="M21" s="240">
        <f>SUM(M22:M26)</f>
        <v>0</v>
      </c>
      <c r="N21" s="239"/>
      <c r="O21" s="239">
        <f>SUM(O22:O26)</f>
        <v>0.12000000000000001</v>
      </c>
      <c r="P21" s="239"/>
      <c r="Q21" s="239">
        <f>SUM(Q22:Q26)</f>
        <v>0</v>
      </c>
      <c r="R21" s="240"/>
      <c r="S21" s="240"/>
      <c r="T21" s="240"/>
      <c r="U21" s="240"/>
      <c r="V21" s="240">
        <f>SUM(V22:V26)</f>
        <v>9.4</v>
      </c>
      <c r="W21" s="240"/>
      <c r="X21" s="240"/>
      <c r="Y21" s="240"/>
      <c r="AG21" t="s">
        <v>122</v>
      </c>
    </row>
    <row r="22" spans="1:60" ht="22.5" outlineLevel="1" x14ac:dyDescent="0.2">
      <c r="A22" s="254">
        <v>8</v>
      </c>
      <c r="B22" s="255" t="s">
        <v>152</v>
      </c>
      <c r="C22" s="262" t="s">
        <v>153</v>
      </c>
      <c r="D22" s="256" t="s">
        <v>132</v>
      </c>
      <c r="E22" s="257">
        <v>20</v>
      </c>
      <c r="F22" s="258"/>
      <c r="G22" s="259">
        <f>ROUND(E22*F22,2)</f>
        <v>0</v>
      </c>
      <c r="H22" s="236"/>
      <c r="I22" s="235">
        <f>ROUND(E22*H22,2)</f>
        <v>0</v>
      </c>
      <c r="J22" s="236"/>
      <c r="K22" s="235">
        <f>ROUND(E22*J22,2)</f>
        <v>0</v>
      </c>
      <c r="L22" s="235">
        <v>21</v>
      </c>
      <c r="M22" s="235">
        <f>G22*(1+L22/100)</f>
        <v>0</v>
      </c>
      <c r="N22" s="234">
        <v>2.4499999999999999E-3</v>
      </c>
      <c r="O22" s="234">
        <f>ROUND(E22*N22,2)</f>
        <v>0.05</v>
      </c>
      <c r="P22" s="234">
        <v>0</v>
      </c>
      <c r="Q22" s="234">
        <f>ROUND(E22*P22,2)</f>
        <v>0</v>
      </c>
      <c r="R22" s="235"/>
      <c r="S22" s="235" t="s">
        <v>126</v>
      </c>
      <c r="T22" s="235" t="s">
        <v>126</v>
      </c>
      <c r="U22" s="235">
        <v>0.13350000000000001</v>
      </c>
      <c r="V22" s="235">
        <f>ROUND(E22*U22,2)</f>
        <v>2.67</v>
      </c>
      <c r="W22" s="235"/>
      <c r="X22" s="235" t="s">
        <v>127</v>
      </c>
      <c r="Y22" s="235" t="s">
        <v>128</v>
      </c>
      <c r="Z22" s="214"/>
      <c r="AA22" s="214"/>
      <c r="AB22" s="214"/>
      <c r="AC22" s="214"/>
      <c r="AD22" s="214"/>
      <c r="AE22" s="214"/>
      <c r="AF22" s="214"/>
      <c r="AG22" s="214" t="s">
        <v>129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54">
        <v>9</v>
      </c>
      <c r="B23" s="255" t="s">
        <v>154</v>
      </c>
      <c r="C23" s="262" t="s">
        <v>155</v>
      </c>
      <c r="D23" s="256" t="s">
        <v>132</v>
      </c>
      <c r="E23" s="257">
        <v>2.2000000000000002</v>
      </c>
      <c r="F23" s="258"/>
      <c r="G23" s="259">
        <f>ROUND(E23*F23,2)</f>
        <v>0</v>
      </c>
      <c r="H23" s="236"/>
      <c r="I23" s="235">
        <f>ROUND(E23*H23,2)</f>
        <v>0</v>
      </c>
      <c r="J23" s="236"/>
      <c r="K23" s="235">
        <f>ROUND(E23*J23,2)</f>
        <v>0</v>
      </c>
      <c r="L23" s="235">
        <v>21</v>
      </c>
      <c r="M23" s="235">
        <f>G23*(1+L23/100)</f>
        <v>0</v>
      </c>
      <c r="N23" s="234">
        <v>1.6000000000000001E-4</v>
      </c>
      <c r="O23" s="234">
        <f>ROUND(E23*N23,2)</f>
        <v>0</v>
      </c>
      <c r="P23" s="234">
        <v>0</v>
      </c>
      <c r="Q23" s="234">
        <f>ROUND(E23*P23,2)</f>
        <v>0</v>
      </c>
      <c r="R23" s="235"/>
      <c r="S23" s="235" t="s">
        <v>126</v>
      </c>
      <c r="T23" s="235" t="s">
        <v>126</v>
      </c>
      <c r="U23" s="235">
        <v>0</v>
      </c>
      <c r="V23" s="235">
        <f>ROUND(E23*U23,2)</f>
        <v>0</v>
      </c>
      <c r="W23" s="235"/>
      <c r="X23" s="235" t="s">
        <v>127</v>
      </c>
      <c r="Y23" s="235" t="s">
        <v>128</v>
      </c>
      <c r="Z23" s="214"/>
      <c r="AA23" s="214"/>
      <c r="AB23" s="214"/>
      <c r="AC23" s="214"/>
      <c r="AD23" s="214"/>
      <c r="AE23" s="214"/>
      <c r="AF23" s="214"/>
      <c r="AG23" s="214" t="s">
        <v>129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33.75" outlineLevel="1" x14ac:dyDescent="0.2">
      <c r="A24" s="248">
        <v>10</v>
      </c>
      <c r="B24" s="249" t="s">
        <v>156</v>
      </c>
      <c r="C24" s="263" t="s">
        <v>157</v>
      </c>
      <c r="D24" s="250" t="s">
        <v>135</v>
      </c>
      <c r="E24" s="251">
        <v>18.7</v>
      </c>
      <c r="F24" s="252"/>
      <c r="G24" s="253">
        <f>ROUND(E24*F24,2)</f>
        <v>0</v>
      </c>
      <c r="H24" s="236"/>
      <c r="I24" s="235">
        <f>ROUND(E24*H24,2)</f>
        <v>0</v>
      </c>
      <c r="J24" s="236"/>
      <c r="K24" s="235">
        <f>ROUND(E24*J24,2)</f>
        <v>0</v>
      </c>
      <c r="L24" s="235">
        <v>21</v>
      </c>
      <c r="M24" s="235">
        <f>G24*(1+L24/100)</f>
        <v>0</v>
      </c>
      <c r="N24" s="234">
        <v>3.6099999999999999E-3</v>
      </c>
      <c r="O24" s="234">
        <f>ROUND(E24*N24,2)</f>
        <v>7.0000000000000007E-2</v>
      </c>
      <c r="P24" s="234">
        <v>0</v>
      </c>
      <c r="Q24" s="234">
        <f>ROUND(E24*P24,2)</f>
        <v>0</v>
      </c>
      <c r="R24" s="235"/>
      <c r="S24" s="235" t="s">
        <v>126</v>
      </c>
      <c r="T24" s="235" t="s">
        <v>126</v>
      </c>
      <c r="U24" s="235">
        <v>0.36</v>
      </c>
      <c r="V24" s="235">
        <f>ROUND(E24*U24,2)</f>
        <v>6.73</v>
      </c>
      <c r="W24" s="235"/>
      <c r="X24" s="235" t="s">
        <v>127</v>
      </c>
      <c r="Y24" s="235" t="s">
        <v>128</v>
      </c>
      <c r="Z24" s="214"/>
      <c r="AA24" s="214"/>
      <c r="AB24" s="214"/>
      <c r="AC24" s="214"/>
      <c r="AD24" s="214"/>
      <c r="AE24" s="214"/>
      <c r="AF24" s="214"/>
      <c r="AG24" s="214" t="s">
        <v>129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2" x14ac:dyDescent="0.2">
      <c r="A25" s="231"/>
      <c r="B25" s="232"/>
      <c r="C25" s="264" t="s">
        <v>151</v>
      </c>
      <c r="D25" s="237"/>
      <c r="E25" s="238">
        <v>17.38</v>
      </c>
      <c r="F25" s="235"/>
      <c r="G25" s="235"/>
      <c r="H25" s="235"/>
      <c r="I25" s="235"/>
      <c r="J25" s="235"/>
      <c r="K25" s="235"/>
      <c r="L25" s="235"/>
      <c r="M25" s="235"/>
      <c r="N25" s="234"/>
      <c r="O25" s="234"/>
      <c r="P25" s="234"/>
      <c r="Q25" s="234"/>
      <c r="R25" s="235"/>
      <c r="S25" s="235"/>
      <c r="T25" s="235"/>
      <c r="U25" s="235"/>
      <c r="V25" s="235"/>
      <c r="W25" s="235"/>
      <c r="X25" s="235"/>
      <c r="Y25" s="235"/>
      <c r="Z25" s="214"/>
      <c r="AA25" s="214"/>
      <c r="AB25" s="214"/>
      <c r="AC25" s="214"/>
      <c r="AD25" s="214"/>
      <c r="AE25" s="214"/>
      <c r="AF25" s="214"/>
      <c r="AG25" s="214" t="s">
        <v>138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3" x14ac:dyDescent="0.2">
      <c r="A26" s="231"/>
      <c r="B26" s="232"/>
      <c r="C26" s="264" t="s">
        <v>158</v>
      </c>
      <c r="D26" s="237"/>
      <c r="E26" s="238">
        <v>1.32</v>
      </c>
      <c r="F26" s="235"/>
      <c r="G26" s="235"/>
      <c r="H26" s="235"/>
      <c r="I26" s="235"/>
      <c r="J26" s="235"/>
      <c r="K26" s="235"/>
      <c r="L26" s="235"/>
      <c r="M26" s="235"/>
      <c r="N26" s="234"/>
      <c r="O26" s="234"/>
      <c r="P26" s="234"/>
      <c r="Q26" s="234"/>
      <c r="R26" s="235"/>
      <c r="S26" s="235"/>
      <c r="T26" s="235"/>
      <c r="U26" s="235"/>
      <c r="V26" s="235"/>
      <c r="W26" s="235"/>
      <c r="X26" s="235"/>
      <c r="Y26" s="235"/>
      <c r="Z26" s="214"/>
      <c r="AA26" s="214"/>
      <c r="AB26" s="214"/>
      <c r="AC26" s="214"/>
      <c r="AD26" s="214"/>
      <c r="AE26" s="214"/>
      <c r="AF26" s="214"/>
      <c r="AG26" s="214" t="s">
        <v>138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x14ac:dyDescent="0.2">
      <c r="A27" s="241" t="s">
        <v>121</v>
      </c>
      <c r="B27" s="242" t="s">
        <v>73</v>
      </c>
      <c r="C27" s="261" t="s">
        <v>74</v>
      </c>
      <c r="D27" s="243"/>
      <c r="E27" s="244"/>
      <c r="F27" s="245"/>
      <c r="G27" s="246">
        <f>SUMIF(AG28:AG30,"&lt;&gt;NOR",G28:G30)</f>
        <v>0</v>
      </c>
      <c r="H27" s="240"/>
      <c r="I27" s="240">
        <f>SUM(I28:I30)</f>
        <v>0</v>
      </c>
      <c r="J27" s="240"/>
      <c r="K27" s="240">
        <f>SUM(K28:K30)</f>
        <v>0</v>
      </c>
      <c r="L27" s="240"/>
      <c r="M27" s="240">
        <f>SUM(M28:M30)</f>
        <v>0</v>
      </c>
      <c r="N27" s="239"/>
      <c r="O27" s="239">
        <f>SUM(O28:O30)</f>
        <v>0.11</v>
      </c>
      <c r="P27" s="239"/>
      <c r="Q27" s="239">
        <f>SUM(Q28:Q30)</f>
        <v>0</v>
      </c>
      <c r="R27" s="240"/>
      <c r="S27" s="240"/>
      <c r="T27" s="240"/>
      <c r="U27" s="240"/>
      <c r="V27" s="240">
        <f>SUM(V28:V30)</f>
        <v>5.98</v>
      </c>
      <c r="W27" s="240"/>
      <c r="X27" s="240"/>
      <c r="Y27" s="240"/>
      <c r="AG27" t="s">
        <v>122</v>
      </c>
    </row>
    <row r="28" spans="1:60" outlineLevel="1" x14ac:dyDescent="0.2">
      <c r="A28" s="248">
        <v>11</v>
      </c>
      <c r="B28" s="249" t="s">
        <v>159</v>
      </c>
      <c r="C28" s="263" t="s">
        <v>160</v>
      </c>
      <c r="D28" s="250" t="s">
        <v>135</v>
      </c>
      <c r="E28" s="251">
        <v>18.7</v>
      </c>
      <c r="F28" s="252"/>
      <c r="G28" s="253">
        <f>ROUND(E28*F28,2)</f>
        <v>0</v>
      </c>
      <c r="H28" s="236"/>
      <c r="I28" s="235">
        <f>ROUND(E28*H28,2)</f>
        <v>0</v>
      </c>
      <c r="J28" s="236"/>
      <c r="K28" s="235">
        <f>ROUND(E28*J28,2)</f>
        <v>0</v>
      </c>
      <c r="L28" s="235">
        <v>21</v>
      </c>
      <c r="M28" s="235">
        <f>G28*(1+L28/100)</f>
        <v>0</v>
      </c>
      <c r="N28" s="234">
        <v>5.77E-3</v>
      </c>
      <c r="O28" s="234">
        <f>ROUND(E28*N28,2)</f>
        <v>0.11</v>
      </c>
      <c r="P28" s="234">
        <v>0</v>
      </c>
      <c r="Q28" s="234">
        <f>ROUND(E28*P28,2)</f>
        <v>0</v>
      </c>
      <c r="R28" s="235"/>
      <c r="S28" s="235" t="s">
        <v>126</v>
      </c>
      <c r="T28" s="235" t="s">
        <v>126</v>
      </c>
      <c r="U28" s="235">
        <v>0.32</v>
      </c>
      <c r="V28" s="235">
        <f>ROUND(E28*U28,2)</f>
        <v>5.98</v>
      </c>
      <c r="W28" s="235"/>
      <c r="X28" s="235" t="s">
        <v>127</v>
      </c>
      <c r="Y28" s="235" t="s">
        <v>128</v>
      </c>
      <c r="Z28" s="214"/>
      <c r="AA28" s="214"/>
      <c r="AB28" s="214"/>
      <c r="AC28" s="214"/>
      <c r="AD28" s="214"/>
      <c r="AE28" s="214"/>
      <c r="AF28" s="214"/>
      <c r="AG28" s="214" t="s">
        <v>129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2" x14ac:dyDescent="0.2">
      <c r="A29" s="231"/>
      <c r="B29" s="232"/>
      <c r="C29" s="264" t="s">
        <v>151</v>
      </c>
      <c r="D29" s="237"/>
      <c r="E29" s="238">
        <v>17.38</v>
      </c>
      <c r="F29" s="235"/>
      <c r="G29" s="235"/>
      <c r="H29" s="235"/>
      <c r="I29" s="235"/>
      <c r="J29" s="235"/>
      <c r="K29" s="235"/>
      <c r="L29" s="235"/>
      <c r="M29" s="235"/>
      <c r="N29" s="234"/>
      <c r="O29" s="234"/>
      <c r="P29" s="234"/>
      <c r="Q29" s="234"/>
      <c r="R29" s="235"/>
      <c r="S29" s="235"/>
      <c r="T29" s="235"/>
      <c r="U29" s="235"/>
      <c r="V29" s="235"/>
      <c r="W29" s="235"/>
      <c r="X29" s="235"/>
      <c r="Y29" s="235"/>
      <c r="Z29" s="214"/>
      <c r="AA29" s="214"/>
      <c r="AB29" s="214"/>
      <c r="AC29" s="214"/>
      <c r="AD29" s="214"/>
      <c r="AE29" s="214"/>
      <c r="AF29" s="214"/>
      <c r="AG29" s="214" t="s">
        <v>138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3" x14ac:dyDescent="0.2">
      <c r="A30" s="231"/>
      <c r="B30" s="232"/>
      <c r="C30" s="264" t="s">
        <v>158</v>
      </c>
      <c r="D30" s="237"/>
      <c r="E30" s="238">
        <v>1.32</v>
      </c>
      <c r="F30" s="235"/>
      <c r="G30" s="235"/>
      <c r="H30" s="235"/>
      <c r="I30" s="235"/>
      <c r="J30" s="235"/>
      <c r="K30" s="235"/>
      <c r="L30" s="235"/>
      <c r="M30" s="235"/>
      <c r="N30" s="234"/>
      <c r="O30" s="234"/>
      <c r="P30" s="234"/>
      <c r="Q30" s="234"/>
      <c r="R30" s="235"/>
      <c r="S30" s="235"/>
      <c r="T30" s="235"/>
      <c r="U30" s="235"/>
      <c r="V30" s="235"/>
      <c r="W30" s="235"/>
      <c r="X30" s="235"/>
      <c r="Y30" s="235"/>
      <c r="Z30" s="214"/>
      <c r="AA30" s="214"/>
      <c r="AB30" s="214"/>
      <c r="AC30" s="214"/>
      <c r="AD30" s="214"/>
      <c r="AE30" s="214"/>
      <c r="AF30" s="214"/>
      <c r="AG30" s="214" t="s">
        <v>138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x14ac:dyDescent="0.2">
      <c r="A31" s="241" t="s">
        <v>121</v>
      </c>
      <c r="B31" s="242" t="s">
        <v>75</v>
      </c>
      <c r="C31" s="261" t="s">
        <v>76</v>
      </c>
      <c r="D31" s="243"/>
      <c r="E31" s="244"/>
      <c r="F31" s="245"/>
      <c r="G31" s="246">
        <f>SUMIF(AG32:AG33,"&lt;&gt;NOR",G32:G33)</f>
        <v>0</v>
      </c>
      <c r="H31" s="240"/>
      <c r="I31" s="240">
        <f>SUM(I32:I33)</f>
        <v>0</v>
      </c>
      <c r="J31" s="240"/>
      <c r="K31" s="240">
        <f>SUM(K32:K33)</f>
        <v>0</v>
      </c>
      <c r="L31" s="240"/>
      <c r="M31" s="240">
        <f>SUM(M32:M33)</f>
        <v>0</v>
      </c>
      <c r="N31" s="239"/>
      <c r="O31" s="239">
        <f>SUM(O32:O33)</f>
        <v>0.04</v>
      </c>
      <c r="P31" s="239"/>
      <c r="Q31" s="239">
        <f>SUM(Q32:Q33)</f>
        <v>0</v>
      </c>
      <c r="R31" s="240"/>
      <c r="S31" s="240"/>
      <c r="T31" s="240"/>
      <c r="U31" s="240"/>
      <c r="V31" s="240">
        <f>SUM(V32:V33)</f>
        <v>5.49</v>
      </c>
      <c r="W31" s="240"/>
      <c r="X31" s="240"/>
      <c r="Y31" s="240"/>
      <c r="AG31" t="s">
        <v>122</v>
      </c>
    </row>
    <row r="32" spans="1:60" outlineLevel="1" x14ac:dyDescent="0.2">
      <c r="A32" s="248">
        <v>12</v>
      </c>
      <c r="B32" s="249" t="s">
        <v>161</v>
      </c>
      <c r="C32" s="263" t="s">
        <v>162</v>
      </c>
      <c r="D32" s="250" t="s">
        <v>135</v>
      </c>
      <c r="E32" s="251">
        <v>31</v>
      </c>
      <c r="F32" s="252"/>
      <c r="G32" s="253">
        <f>ROUND(E32*F32,2)</f>
        <v>0</v>
      </c>
      <c r="H32" s="236"/>
      <c r="I32" s="235">
        <f>ROUND(E32*H32,2)</f>
        <v>0</v>
      </c>
      <c r="J32" s="236"/>
      <c r="K32" s="235">
        <f>ROUND(E32*J32,2)</f>
        <v>0</v>
      </c>
      <c r="L32" s="235">
        <v>21</v>
      </c>
      <c r="M32" s="235">
        <f>G32*(1+L32/100)</f>
        <v>0</v>
      </c>
      <c r="N32" s="234">
        <v>1.2099999999999999E-3</v>
      </c>
      <c r="O32" s="234">
        <f>ROUND(E32*N32,2)</f>
        <v>0.04</v>
      </c>
      <c r="P32" s="234">
        <v>0</v>
      </c>
      <c r="Q32" s="234">
        <f>ROUND(E32*P32,2)</f>
        <v>0</v>
      </c>
      <c r="R32" s="235"/>
      <c r="S32" s="235" t="s">
        <v>126</v>
      </c>
      <c r="T32" s="235" t="s">
        <v>126</v>
      </c>
      <c r="U32" s="235">
        <v>0.17699999999999999</v>
      </c>
      <c r="V32" s="235">
        <f>ROUND(E32*U32,2)</f>
        <v>5.49</v>
      </c>
      <c r="W32" s="235"/>
      <c r="X32" s="235" t="s">
        <v>127</v>
      </c>
      <c r="Y32" s="235" t="s">
        <v>128</v>
      </c>
      <c r="Z32" s="214"/>
      <c r="AA32" s="214"/>
      <c r="AB32" s="214"/>
      <c r="AC32" s="214"/>
      <c r="AD32" s="214"/>
      <c r="AE32" s="214"/>
      <c r="AF32" s="214"/>
      <c r="AG32" s="214" t="s">
        <v>129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2" x14ac:dyDescent="0.2">
      <c r="A33" s="231"/>
      <c r="B33" s="232"/>
      <c r="C33" s="264" t="s">
        <v>163</v>
      </c>
      <c r="D33" s="237"/>
      <c r="E33" s="238">
        <v>31</v>
      </c>
      <c r="F33" s="235"/>
      <c r="G33" s="235"/>
      <c r="H33" s="235"/>
      <c r="I33" s="235"/>
      <c r="J33" s="235"/>
      <c r="K33" s="235"/>
      <c r="L33" s="235"/>
      <c r="M33" s="235"/>
      <c r="N33" s="234"/>
      <c r="O33" s="234"/>
      <c r="P33" s="234"/>
      <c r="Q33" s="234"/>
      <c r="R33" s="235"/>
      <c r="S33" s="235"/>
      <c r="T33" s="235"/>
      <c r="U33" s="235"/>
      <c r="V33" s="235"/>
      <c r="W33" s="235"/>
      <c r="X33" s="235"/>
      <c r="Y33" s="235"/>
      <c r="Z33" s="214"/>
      <c r="AA33" s="214"/>
      <c r="AB33" s="214"/>
      <c r="AC33" s="214"/>
      <c r="AD33" s="214"/>
      <c r="AE33" s="214"/>
      <c r="AF33" s="214"/>
      <c r="AG33" s="214" t="s">
        <v>138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5.5" x14ac:dyDescent="0.2">
      <c r="A34" s="241" t="s">
        <v>121</v>
      </c>
      <c r="B34" s="242" t="s">
        <v>77</v>
      </c>
      <c r="C34" s="261" t="s">
        <v>78</v>
      </c>
      <c r="D34" s="243"/>
      <c r="E34" s="244"/>
      <c r="F34" s="245"/>
      <c r="G34" s="246">
        <f>SUMIF(AG35:AG35,"&lt;&gt;NOR",G35:G35)</f>
        <v>0</v>
      </c>
      <c r="H34" s="240"/>
      <c r="I34" s="240">
        <f>SUM(I35:I35)</f>
        <v>0</v>
      </c>
      <c r="J34" s="240"/>
      <c r="K34" s="240">
        <f>SUM(K35:K35)</f>
        <v>0</v>
      </c>
      <c r="L34" s="240"/>
      <c r="M34" s="240">
        <f>SUM(M35:M35)</f>
        <v>0</v>
      </c>
      <c r="N34" s="239"/>
      <c r="O34" s="239">
        <f>SUM(O35:O35)</f>
        <v>0</v>
      </c>
      <c r="P34" s="239"/>
      <c r="Q34" s="239">
        <f>SUM(Q35:Q35)</f>
        <v>0</v>
      </c>
      <c r="R34" s="240"/>
      <c r="S34" s="240"/>
      <c r="T34" s="240"/>
      <c r="U34" s="240"/>
      <c r="V34" s="240">
        <f>SUM(V35:V35)</f>
        <v>0</v>
      </c>
      <c r="W34" s="240"/>
      <c r="X34" s="240"/>
      <c r="Y34" s="240"/>
      <c r="AG34" t="s">
        <v>122</v>
      </c>
    </row>
    <row r="35" spans="1:60" outlineLevel="1" x14ac:dyDescent="0.2">
      <c r="A35" s="254">
        <v>13</v>
      </c>
      <c r="B35" s="255" t="s">
        <v>164</v>
      </c>
      <c r="C35" s="262" t="s">
        <v>165</v>
      </c>
      <c r="D35" s="256" t="s">
        <v>166</v>
      </c>
      <c r="E35" s="257">
        <v>1</v>
      </c>
      <c r="F35" s="258"/>
      <c r="G35" s="259">
        <f>ROUND(E35*F35,2)</f>
        <v>0</v>
      </c>
      <c r="H35" s="236"/>
      <c r="I35" s="235">
        <f>ROUND(E35*H35,2)</f>
        <v>0</v>
      </c>
      <c r="J35" s="236"/>
      <c r="K35" s="235">
        <f>ROUND(E35*J35,2)</f>
        <v>0</v>
      </c>
      <c r="L35" s="235">
        <v>21</v>
      </c>
      <c r="M35" s="235">
        <f>G35*(1+L35/100)</f>
        <v>0</v>
      </c>
      <c r="N35" s="234">
        <v>0</v>
      </c>
      <c r="O35" s="234">
        <f>ROUND(E35*N35,2)</f>
        <v>0</v>
      </c>
      <c r="P35" s="234">
        <v>0</v>
      </c>
      <c r="Q35" s="234">
        <f>ROUND(E35*P35,2)</f>
        <v>0</v>
      </c>
      <c r="R35" s="235"/>
      <c r="S35" s="235" t="s">
        <v>141</v>
      </c>
      <c r="T35" s="235" t="s">
        <v>136</v>
      </c>
      <c r="U35" s="235">
        <v>0</v>
      </c>
      <c r="V35" s="235">
        <f>ROUND(E35*U35,2)</f>
        <v>0</v>
      </c>
      <c r="W35" s="235"/>
      <c r="X35" s="235" t="s">
        <v>127</v>
      </c>
      <c r="Y35" s="235" t="s">
        <v>128</v>
      </c>
      <c r="Z35" s="214"/>
      <c r="AA35" s="214"/>
      <c r="AB35" s="214"/>
      <c r="AC35" s="214"/>
      <c r="AD35" s="214"/>
      <c r="AE35" s="214"/>
      <c r="AF35" s="214"/>
      <c r="AG35" s="214" t="s">
        <v>129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x14ac:dyDescent="0.2">
      <c r="A36" s="241" t="s">
        <v>121</v>
      </c>
      <c r="B36" s="242" t="s">
        <v>79</v>
      </c>
      <c r="C36" s="261" t="s">
        <v>80</v>
      </c>
      <c r="D36" s="243"/>
      <c r="E36" s="244"/>
      <c r="F36" s="245"/>
      <c r="G36" s="246">
        <f>SUMIF(AG37:AG39,"&lt;&gt;NOR",G37:G39)</f>
        <v>0</v>
      </c>
      <c r="H36" s="240"/>
      <c r="I36" s="240">
        <f>SUM(I37:I39)</f>
        <v>0</v>
      </c>
      <c r="J36" s="240"/>
      <c r="K36" s="240">
        <f>SUM(K37:K39)</f>
        <v>0</v>
      </c>
      <c r="L36" s="240"/>
      <c r="M36" s="240">
        <f>SUM(M37:M39)</f>
        <v>0</v>
      </c>
      <c r="N36" s="239"/>
      <c r="O36" s="239">
        <f>SUM(O37:O39)</f>
        <v>0</v>
      </c>
      <c r="P36" s="239"/>
      <c r="Q36" s="239">
        <f>SUM(Q37:Q39)</f>
        <v>0.02</v>
      </c>
      <c r="R36" s="240"/>
      <c r="S36" s="240"/>
      <c r="T36" s="240"/>
      <c r="U36" s="240"/>
      <c r="V36" s="240">
        <f>SUM(V37:V39)</f>
        <v>1.2200000000000002</v>
      </c>
      <c r="W36" s="240"/>
      <c r="X36" s="240"/>
      <c r="Y36" s="240"/>
      <c r="AG36" t="s">
        <v>122</v>
      </c>
    </row>
    <row r="37" spans="1:60" outlineLevel="1" x14ac:dyDescent="0.2">
      <c r="A37" s="248">
        <v>14</v>
      </c>
      <c r="B37" s="249" t="s">
        <v>167</v>
      </c>
      <c r="C37" s="263" t="s">
        <v>168</v>
      </c>
      <c r="D37" s="250" t="s">
        <v>132</v>
      </c>
      <c r="E37" s="251">
        <v>0.3</v>
      </c>
      <c r="F37" s="252"/>
      <c r="G37" s="253">
        <f>ROUND(E37*F37,2)</f>
        <v>0</v>
      </c>
      <c r="H37" s="236"/>
      <c r="I37" s="235">
        <f>ROUND(E37*H37,2)</f>
        <v>0</v>
      </c>
      <c r="J37" s="236"/>
      <c r="K37" s="235">
        <f>ROUND(E37*J37,2)</f>
        <v>0</v>
      </c>
      <c r="L37" s="235">
        <v>21</v>
      </c>
      <c r="M37" s="235">
        <f>G37*(1+L37/100)</f>
        <v>0</v>
      </c>
      <c r="N37" s="234">
        <v>1.32E-3</v>
      </c>
      <c r="O37" s="234">
        <f>ROUND(E37*N37,2)</f>
        <v>0</v>
      </c>
      <c r="P37" s="234">
        <v>8.8000000000000003E-4</v>
      </c>
      <c r="Q37" s="234">
        <f>ROUND(E37*P37,2)</f>
        <v>0</v>
      </c>
      <c r="R37" s="235"/>
      <c r="S37" s="235" t="s">
        <v>126</v>
      </c>
      <c r="T37" s="235" t="s">
        <v>126</v>
      </c>
      <c r="U37" s="235">
        <v>2.25</v>
      </c>
      <c r="V37" s="235">
        <f>ROUND(E37*U37,2)</f>
        <v>0.68</v>
      </c>
      <c r="W37" s="235"/>
      <c r="X37" s="235" t="s">
        <v>127</v>
      </c>
      <c r="Y37" s="235" t="s">
        <v>128</v>
      </c>
      <c r="Z37" s="214"/>
      <c r="AA37" s="214"/>
      <c r="AB37" s="214"/>
      <c r="AC37" s="214"/>
      <c r="AD37" s="214"/>
      <c r="AE37" s="214"/>
      <c r="AF37" s="214"/>
      <c r="AG37" s="214" t="s">
        <v>129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2" x14ac:dyDescent="0.2">
      <c r="A38" s="231"/>
      <c r="B38" s="232"/>
      <c r="C38" s="264" t="s">
        <v>169</v>
      </c>
      <c r="D38" s="237"/>
      <c r="E38" s="238">
        <v>0.3</v>
      </c>
      <c r="F38" s="235"/>
      <c r="G38" s="235"/>
      <c r="H38" s="235"/>
      <c r="I38" s="235"/>
      <c r="J38" s="235"/>
      <c r="K38" s="235"/>
      <c r="L38" s="235"/>
      <c r="M38" s="235"/>
      <c r="N38" s="234"/>
      <c r="O38" s="234"/>
      <c r="P38" s="234"/>
      <c r="Q38" s="234"/>
      <c r="R38" s="235"/>
      <c r="S38" s="235"/>
      <c r="T38" s="235"/>
      <c r="U38" s="235"/>
      <c r="V38" s="235"/>
      <c r="W38" s="235"/>
      <c r="X38" s="235"/>
      <c r="Y38" s="235"/>
      <c r="Z38" s="214"/>
      <c r="AA38" s="214"/>
      <c r="AB38" s="214"/>
      <c r="AC38" s="214"/>
      <c r="AD38" s="214"/>
      <c r="AE38" s="214"/>
      <c r="AF38" s="214"/>
      <c r="AG38" s="214" t="s">
        <v>138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54">
        <v>15</v>
      </c>
      <c r="B39" s="255" t="s">
        <v>170</v>
      </c>
      <c r="C39" s="262" t="s">
        <v>171</v>
      </c>
      <c r="D39" s="256" t="s">
        <v>125</v>
      </c>
      <c r="E39" s="257">
        <v>1</v>
      </c>
      <c r="F39" s="258"/>
      <c r="G39" s="259">
        <f>ROUND(E39*F39,2)</f>
        <v>0</v>
      </c>
      <c r="H39" s="236"/>
      <c r="I39" s="235">
        <f>ROUND(E39*H39,2)</f>
        <v>0</v>
      </c>
      <c r="J39" s="236"/>
      <c r="K39" s="235">
        <f>ROUND(E39*J39,2)</f>
        <v>0</v>
      </c>
      <c r="L39" s="235">
        <v>21</v>
      </c>
      <c r="M39" s="235">
        <f>G39*(1+L39/100)</f>
        <v>0</v>
      </c>
      <c r="N39" s="234">
        <v>4.8999999999999998E-4</v>
      </c>
      <c r="O39" s="234">
        <f>ROUND(E39*N39,2)</f>
        <v>0</v>
      </c>
      <c r="P39" s="234">
        <v>1.4999999999999999E-2</v>
      </c>
      <c r="Q39" s="234">
        <f>ROUND(E39*P39,2)</f>
        <v>0.02</v>
      </c>
      <c r="R39" s="235"/>
      <c r="S39" s="235" t="s">
        <v>126</v>
      </c>
      <c r="T39" s="235" t="s">
        <v>126</v>
      </c>
      <c r="U39" s="235">
        <v>0.54200000000000004</v>
      </c>
      <c r="V39" s="235">
        <f>ROUND(E39*U39,2)</f>
        <v>0.54</v>
      </c>
      <c r="W39" s="235"/>
      <c r="X39" s="235" t="s">
        <v>127</v>
      </c>
      <c r="Y39" s="235" t="s">
        <v>128</v>
      </c>
      <c r="Z39" s="214"/>
      <c r="AA39" s="214"/>
      <c r="AB39" s="214"/>
      <c r="AC39" s="214"/>
      <c r="AD39" s="214"/>
      <c r="AE39" s="214"/>
      <c r="AF39" s="214"/>
      <c r="AG39" s="214" t="s">
        <v>129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x14ac:dyDescent="0.2">
      <c r="A40" s="241" t="s">
        <v>121</v>
      </c>
      <c r="B40" s="242" t="s">
        <v>81</v>
      </c>
      <c r="C40" s="261" t="s">
        <v>82</v>
      </c>
      <c r="D40" s="243"/>
      <c r="E40" s="244"/>
      <c r="F40" s="245"/>
      <c r="G40" s="246">
        <f>SUMIF(AG41:AG41,"&lt;&gt;NOR",G41:G41)</f>
        <v>0</v>
      </c>
      <c r="H40" s="240"/>
      <c r="I40" s="240">
        <f>SUM(I41:I41)</f>
        <v>0</v>
      </c>
      <c r="J40" s="240"/>
      <c r="K40" s="240">
        <f>SUM(K41:K41)</f>
        <v>0</v>
      </c>
      <c r="L40" s="240"/>
      <c r="M40" s="240">
        <f>SUM(M41:M41)</f>
        <v>0</v>
      </c>
      <c r="N40" s="239"/>
      <c r="O40" s="239">
        <f>SUM(O41:O41)</f>
        <v>0</v>
      </c>
      <c r="P40" s="239"/>
      <c r="Q40" s="239">
        <f>SUM(Q41:Q41)</f>
        <v>0</v>
      </c>
      <c r="R40" s="240"/>
      <c r="S40" s="240"/>
      <c r="T40" s="240"/>
      <c r="U40" s="240"/>
      <c r="V40" s="240">
        <f>SUM(V41:V41)</f>
        <v>0.33</v>
      </c>
      <c r="W40" s="240"/>
      <c r="X40" s="240"/>
      <c r="Y40" s="240"/>
      <c r="AG40" t="s">
        <v>122</v>
      </c>
    </row>
    <row r="41" spans="1:60" ht="22.5" outlineLevel="1" x14ac:dyDescent="0.2">
      <c r="A41" s="254">
        <v>16</v>
      </c>
      <c r="B41" s="255" t="s">
        <v>172</v>
      </c>
      <c r="C41" s="262" t="s">
        <v>173</v>
      </c>
      <c r="D41" s="256" t="s">
        <v>174</v>
      </c>
      <c r="E41" s="257">
        <v>0.38917000000000002</v>
      </c>
      <c r="F41" s="258"/>
      <c r="G41" s="259">
        <f>ROUND(E41*F41,2)</f>
        <v>0</v>
      </c>
      <c r="H41" s="236"/>
      <c r="I41" s="235">
        <f>ROUND(E41*H41,2)</f>
        <v>0</v>
      </c>
      <c r="J41" s="236"/>
      <c r="K41" s="235">
        <f>ROUND(E41*J41,2)</f>
        <v>0</v>
      </c>
      <c r="L41" s="235">
        <v>21</v>
      </c>
      <c r="M41" s="235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5"/>
      <c r="S41" s="235" t="s">
        <v>126</v>
      </c>
      <c r="T41" s="235" t="s">
        <v>126</v>
      </c>
      <c r="U41" s="235">
        <v>0.85199999999999998</v>
      </c>
      <c r="V41" s="235">
        <f>ROUND(E41*U41,2)</f>
        <v>0.33</v>
      </c>
      <c r="W41" s="235"/>
      <c r="X41" s="235" t="s">
        <v>175</v>
      </c>
      <c r="Y41" s="235" t="s">
        <v>128</v>
      </c>
      <c r="Z41" s="214"/>
      <c r="AA41" s="214"/>
      <c r="AB41" s="214"/>
      <c r="AC41" s="214"/>
      <c r="AD41" s="214"/>
      <c r="AE41" s="214"/>
      <c r="AF41" s="214"/>
      <c r="AG41" s="214" t="s">
        <v>176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">
      <c r="A42" s="241" t="s">
        <v>121</v>
      </c>
      <c r="B42" s="242" t="s">
        <v>83</v>
      </c>
      <c r="C42" s="261" t="s">
        <v>84</v>
      </c>
      <c r="D42" s="243"/>
      <c r="E42" s="244"/>
      <c r="F42" s="245"/>
      <c r="G42" s="246">
        <f>SUMIF(AG43:AG46,"&lt;&gt;NOR",G43:G46)</f>
        <v>0</v>
      </c>
      <c r="H42" s="240"/>
      <c r="I42" s="240">
        <f>SUM(I43:I46)</f>
        <v>0</v>
      </c>
      <c r="J42" s="240"/>
      <c r="K42" s="240">
        <f>SUM(K43:K46)</f>
        <v>0</v>
      </c>
      <c r="L42" s="240"/>
      <c r="M42" s="240">
        <f>SUM(M43:M46)</f>
        <v>0</v>
      </c>
      <c r="N42" s="239"/>
      <c r="O42" s="239">
        <f>SUM(O43:O46)</f>
        <v>0.01</v>
      </c>
      <c r="P42" s="239"/>
      <c r="Q42" s="239">
        <f>SUM(Q43:Q46)</f>
        <v>0</v>
      </c>
      <c r="R42" s="240"/>
      <c r="S42" s="240"/>
      <c r="T42" s="240"/>
      <c r="U42" s="240"/>
      <c r="V42" s="240">
        <f>SUM(V43:V46)</f>
        <v>1.03</v>
      </c>
      <c r="W42" s="240"/>
      <c r="X42" s="240"/>
      <c r="Y42" s="240"/>
      <c r="AG42" t="s">
        <v>122</v>
      </c>
    </row>
    <row r="43" spans="1:60" outlineLevel="1" x14ac:dyDescent="0.2">
      <c r="A43" s="254">
        <v>17</v>
      </c>
      <c r="B43" s="255" t="s">
        <v>177</v>
      </c>
      <c r="C43" s="262" t="s">
        <v>178</v>
      </c>
      <c r="D43" s="256" t="s">
        <v>135</v>
      </c>
      <c r="E43" s="257">
        <v>6.0273000000000003</v>
      </c>
      <c r="F43" s="258"/>
      <c r="G43" s="259">
        <f>ROUND(E43*F43,2)</f>
        <v>0</v>
      </c>
      <c r="H43" s="236"/>
      <c r="I43" s="235">
        <f>ROUND(E43*H43,2)</f>
        <v>0</v>
      </c>
      <c r="J43" s="236"/>
      <c r="K43" s="235">
        <f>ROUND(E43*J43,2)</f>
        <v>0</v>
      </c>
      <c r="L43" s="235">
        <v>21</v>
      </c>
      <c r="M43" s="235">
        <f>G43*(1+L43/100)</f>
        <v>0</v>
      </c>
      <c r="N43" s="234">
        <v>5.2999999999999998E-4</v>
      </c>
      <c r="O43" s="234">
        <f>ROUND(E43*N43,2)</f>
        <v>0</v>
      </c>
      <c r="P43" s="234">
        <v>0</v>
      </c>
      <c r="Q43" s="234">
        <f>ROUND(E43*P43,2)</f>
        <v>0</v>
      </c>
      <c r="R43" s="235"/>
      <c r="S43" s="235" t="s">
        <v>126</v>
      </c>
      <c r="T43" s="235" t="s">
        <v>126</v>
      </c>
      <c r="U43" s="235">
        <v>0.17100000000000001</v>
      </c>
      <c r="V43" s="235">
        <f>ROUND(E43*U43,2)</f>
        <v>1.03</v>
      </c>
      <c r="W43" s="235"/>
      <c r="X43" s="235" t="s">
        <v>127</v>
      </c>
      <c r="Y43" s="235" t="s">
        <v>128</v>
      </c>
      <c r="Z43" s="214"/>
      <c r="AA43" s="214"/>
      <c r="AB43" s="214"/>
      <c r="AC43" s="214"/>
      <c r="AD43" s="214"/>
      <c r="AE43" s="214"/>
      <c r="AF43" s="214"/>
      <c r="AG43" s="214" t="s">
        <v>129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48">
        <v>18</v>
      </c>
      <c r="B44" s="249" t="s">
        <v>179</v>
      </c>
      <c r="C44" s="263" t="s">
        <v>180</v>
      </c>
      <c r="D44" s="250" t="s">
        <v>135</v>
      </c>
      <c r="E44" s="251">
        <v>6.3286699999999998</v>
      </c>
      <c r="F44" s="252"/>
      <c r="G44" s="253">
        <f>ROUND(E44*F44,2)</f>
        <v>0</v>
      </c>
      <c r="H44" s="236"/>
      <c r="I44" s="235">
        <f>ROUND(E44*H44,2)</f>
        <v>0</v>
      </c>
      <c r="J44" s="236"/>
      <c r="K44" s="235">
        <f>ROUND(E44*J44,2)</f>
        <v>0</v>
      </c>
      <c r="L44" s="235">
        <v>21</v>
      </c>
      <c r="M44" s="235">
        <f>G44*(1+L44/100)</f>
        <v>0</v>
      </c>
      <c r="N44" s="234">
        <v>1.1199999999999999E-3</v>
      </c>
      <c r="O44" s="234">
        <f>ROUND(E44*N44,2)</f>
        <v>0.01</v>
      </c>
      <c r="P44" s="234">
        <v>0</v>
      </c>
      <c r="Q44" s="234">
        <f>ROUND(E44*P44,2)</f>
        <v>0</v>
      </c>
      <c r="R44" s="235" t="s">
        <v>146</v>
      </c>
      <c r="S44" s="235" t="s">
        <v>126</v>
      </c>
      <c r="T44" s="235" t="s">
        <v>126</v>
      </c>
      <c r="U44" s="235">
        <v>0</v>
      </c>
      <c r="V44" s="235">
        <f>ROUND(E44*U44,2)</f>
        <v>0</v>
      </c>
      <c r="W44" s="235"/>
      <c r="X44" s="235" t="s">
        <v>147</v>
      </c>
      <c r="Y44" s="235" t="s">
        <v>128</v>
      </c>
      <c r="Z44" s="214"/>
      <c r="AA44" s="214"/>
      <c r="AB44" s="214"/>
      <c r="AC44" s="214"/>
      <c r="AD44" s="214"/>
      <c r="AE44" s="214"/>
      <c r="AF44" s="214"/>
      <c r="AG44" s="214" t="s">
        <v>148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2" x14ac:dyDescent="0.2">
      <c r="A45" s="231"/>
      <c r="B45" s="232"/>
      <c r="C45" s="264" t="s">
        <v>181</v>
      </c>
      <c r="D45" s="237"/>
      <c r="E45" s="238">
        <v>6.3286699999999998</v>
      </c>
      <c r="F45" s="235"/>
      <c r="G45" s="235"/>
      <c r="H45" s="235"/>
      <c r="I45" s="235"/>
      <c r="J45" s="235"/>
      <c r="K45" s="235"/>
      <c r="L45" s="235"/>
      <c r="M45" s="235"/>
      <c r="N45" s="234"/>
      <c r="O45" s="234"/>
      <c r="P45" s="234"/>
      <c r="Q45" s="234"/>
      <c r="R45" s="235"/>
      <c r="S45" s="235"/>
      <c r="T45" s="235"/>
      <c r="U45" s="235"/>
      <c r="V45" s="235"/>
      <c r="W45" s="235"/>
      <c r="X45" s="235"/>
      <c r="Y45" s="235"/>
      <c r="Z45" s="214"/>
      <c r="AA45" s="214"/>
      <c r="AB45" s="214"/>
      <c r="AC45" s="214"/>
      <c r="AD45" s="214"/>
      <c r="AE45" s="214"/>
      <c r="AF45" s="214"/>
      <c r="AG45" s="214" t="s">
        <v>138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>
        <v>19</v>
      </c>
      <c r="B46" s="232" t="s">
        <v>182</v>
      </c>
      <c r="C46" s="265" t="s">
        <v>183</v>
      </c>
      <c r="D46" s="233" t="s">
        <v>0</v>
      </c>
      <c r="E46" s="260"/>
      <c r="F46" s="236"/>
      <c r="G46" s="235">
        <f>ROUND(E46*F46,2)</f>
        <v>0</v>
      </c>
      <c r="H46" s="236"/>
      <c r="I46" s="235">
        <f>ROUND(E46*H46,2)</f>
        <v>0</v>
      </c>
      <c r="J46" s="236"/>
      <c r="K46" s="235">
        <f>ROUND(E46*J46,2)</f>
        <v>0</v>
      </c>
      <c r="L46" s="235">
        <v>21</v>
      </c>
      <c r="M46" s="235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5"/>
      <c r="S46" s="235" t="s">
        <v>126</v>
      </c>
      <c r="T46" s="235" t="s">
        <v>126</v>
      </c>
      <c r="U46" s="235">
        <v>0</v>
      </c>
      <c r="V46" s="235">
        <f>ROUND(E46*U46,2)</f>
        <v>0</v>
      </c>
      <c r="W46" s="235"/>
      <c r="X46" s="235" t="s">
        <v>175</v>
      </c>
      <c r="Y46" s="235" t="s">
        <v>128</v>
      </c>
      <c r="Z46" s="214"/>
      <c r="AA46" s="214"/>
      <c r="AB46" s="214"/>
      <c r="AC46" s="214"/>
      <c r="AD46" s="214"/>
      <c r="AE46" s="214"/>
      <c r="AF46" s="214"/>
      <c r="AG46" s="214" t="s">
        <v>176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x14ac:dyDescent="0.2">
      <c r="A47" s="241" t="s">
        <v>121</v>
      </c>
      <c r="B47" s="242" t="s">
        <v>85</v>
      </c>
      <c r="C47" s="261" t="s">
        <v>86</v>
      </c>
      <c r="D47" s="243"/>
      <c r="E47" s="244"/>
      <c r="F47" s="245"/>
      <c r="G47" s="246">
        <f>SUMIF(AG48:AG56,"&lt;&gt;NOR",G48:G56)</f>
        <v>0</v>
      </c>
      <c r="H47" s="240"/>
      <c r="I47" s="240">
        <f>SUM(I48:I56)</f>
        <v>0</v>
      </c>
      <c r="J47" s="240"/>
      <c r="K47" s="240">
        <f>SUM(K48:K56)</f>
        <v>0</v>
      </c>
      <c r="L47" s="240"/>
      <c r="M47" s="240">
        <f>SUM(M48:M56)</f>
        <v>0</v>
      </c>
      <c r="N47" s="239"/>
      <c r="O47" s="239">
        <f>SUM(O48:O56)</f>
        <v>9.9999999999999992E-2</v>
      </c>
      <c r="P47" s="239"/>
      <c r="Q47" s="239">
        <f>SUM(Q48:Q56)</f>
        <v>0</v>
      </c>
      <c r="R47" s="240"/>
      <c r="S47" s="240"/>
      <c r="T47" s="240"/>
      <c r="U47" s="240"/>
      <c r="V47" s="240">
        <f>SUM(V48:V56)</f>
        <v>12.459999999999999</v>
      </c>
      <c r="W47" s="240"/>
      <c r="X47" s="240"/>
      <c r="Y47" s="240"/>
      <c r="AG47" t="s">
        <v>122</v>
      </c>
    </row>
    <row r="48" spans="1:60" outlineLevel="1" x14ac:dyDescent="0.2">
      <c r="A48" s="248">
        <v>20</v>
      </c>
      <c r="B48" s="249" t="s">
        <v>184</v>
      </c>
      <c r="C48" s="263" t="s">
        <v>185</v>
      </c>
      <c r="D48" s="250" t="s">
        <v>186</v>
      </c>
      <c r="E48" s="251">
        <v>11.016</v>
      </c>
      <c r="F48" s="252"/>
      <c r="G48" s="253">
        <f>ROUND(E48*F48,2)</f>
        <v>0</v>
      </c>
      <c r="H48" s="236"/>
      <c r="I48" s="235">
        <f>ROUND(E48*H48,2)</f>
        <v>0</v>
      </c>
      <c r="J48" s="236"/>
      <c r="K48" s="235">
        <f>ROUND(E48*J48,2)</f>
        <v>0</v>
      </c>
      <c r="L48" s="235">
        <v>21</v>
      </c>
      <c r="M48" s="235">
        <f>G48*(1+L48/100)</f>
        <v>0</v>
      </c>
      <c r="N48" s="234">
        <v>6.0000000000000002E-5</v>
      </c>
      <c r="O48" s="234">
        <f>ROUND(E48*N48,2)</f>
        <v>0</v>
      </c>
      <c r="P48" s="234">
        <v>0</v>
      </c>
      <c r="Q48" s="234">
        <f>ROUND(E48*P48,2)</f>
        <v>0</v>
      </c>
      <c r="R48" s="235"/>
      <c r="S48" s="235" t="s">
        <v>126</v>
      </c>
      <c r="T48" s="235" t="s">
        <v>126</v>
      </c>
      <c r="U48" s="235">
        <v>0.30399999999999999</v>
      </c>
      <c r="V48" s="235">
        <f>ROUND(E48*U48,2)</f>
        <v>3.35</v>
      </c>
      <c r="W48" s="235"/>
      <c r="X48" s="235" t="s">
        <v>127</v>
      </c>
      <c r="Y48" s="235" t="s">
        <v>128</v>
      </c>
      <c r="Z48" s="214"/>
      <c r="AA48" s="214"/>
      <c r="AB48" s="214"/>
      <c r="AC48" s="214"/>
      <c r="AD48" s="214"/>
      <c r="AE48" s="214"/>
      <c r="AF48" s="214"/>
      <c r="AG48" s="214" t="s">
        <v>129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31"/>
      <c r="B49" s="232"/>
      <c r="C49" s="264" t="s">
        <v>187</v>
      </c>
      <c r="D49" s="237"/>
      <c r="E49" s="238">
        <v>11.016</v>
      </c>
      <c r="F49" s="235"/>
      <c r="G49" s="235"/>
      <c r="H49" s="235"/>
      <c r="I49" s="235"/>
      <c r="J49" s="235"/>
      <c r="K49" s="235"/>
      <c r="L49" s="235"/>
      <c r="M49" s="235"/>
      <c r="N49" s="234"/>
      <c r="O49" s="234"/>
      <c r="P49" s="234"/>
      <c r="Q49" s="234"/>
      <c r="R49" s="235"/>
      <c r="S49" s="235"/>
      <c r="T49" s="235"/>
      <c r="U49" s="235"/>
      <c r="V49" s="235"/>
      <c r="W49" s="235"/>
      <c r="X49" s="235"/>
      <c r="Y49" s="235"/>
      <c r="Z49" s="214"/>
      <c r="AA49" s="214"/>
      <c r="AB49" s="214"/>
      <c r="AC49" s="214"/>
      <c r="AD49" s="214"/>
      <c r="AE49" s="214"/>
      <c r="AF49" s="214"/>
      <c r="AG49" s="214" t="s">
        <v>138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48">
        <v>21</v>
      </c>
      <c r="B50" s="249" t="s">
        <v>188</v>
      </c>
      <c r="C50" s="263" t="s">
        <v>189</v>
      </c>
      <c r="D50" s="250" t="s">
        <v>186</v>
      </c>
      <c r="E50" s="251">
        <v>91.12</v>
      </c>
      <c r="F50" s="252"/>
      <c r="G50" s="253">
        <f>ROUND(E50*F50,2)</f>
        <v>0</v>
      </c>
      <c r="H50" s="236"/>
      <c r="I50" s="235">
        <f>ROUND(E50*H50,2)</f>
        <v>0</v>
      </c>
      <c r="J50" s="236"/>
      <c r="K50" s="235">
        <f>ROUND(E50*J50,2)</f>
        <v>0</v>
      </c>
      <c r="L50" s="235">
        <v>21</v>
      </c>
      <c r="M50" s="235">
        <f>G50*(1+L50/100)</f>
        <v>0</v>
      </c>
      <c r="N50" s="234">
        <v>5.0000000000000002E-5</v>
      </c>
      <c r="O50" s="234">
        <f>ROUND(E50*N50,2)</f>
        <v>0</v>
      </c>
      <c r="P50" s="234">
        <v>0</v>
      </c>
      <c r="Q50" s="234">
        <f>ROUND(E50*P50,2)</f>
        <v>0</v>
      </c>
      <c r="R50" s="235"/>
      <c r="S50" s="235" t="s">
        <v>126</v>
      </c>
      <c r="T50" s="235" t="s">
        <v>126</v>
      </c>
      <c r="U50" s="235">
        <v>0.1</v>
      </c>
      <c r="V50" s="235">
        <f>ROUND(E50*U50,2)</f>
        <v>9.11</v>
      </c>
      <c r="W50" s="235"/>
      <c r="X50" s="235" t="s">
        <v>127</v>
      </c>
      <c r="Y50" s="235" t="s">
        <v>128</v>
      </c>
      <c r="Z50" s="214"/>
      <c r="AA50" s="214"/>
      <c r="AB50" s="214"/>
      <c r="AC50" s="214"/>
      <c r="AD50" s="214"/>
      <c r="AE50" s="214"/>
      <c r="AF50" s="214"/>
      <c r="AG50" s="214" t="s">
        <v>129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2" x14ac:dyDescent="0.2">
      <c r="A51" s="231"/>
      <c r="B51" s="232"/>
      <c r="C51" s="264" t="s">
        <v>190</v>
      </c>
      <c r="D51" s="237"/>
      <c r="E51" s="238">
        <v>91.12</v>
      </c>
      <c r="F51" s="235"/>
      <c r="G51" s="235"/>
      <c r="H51" s="235"/>
      <c r="I51" s="235"/>
      <c r="J51" s="235"/>
      <c r="K51" s="235"/>
      <c r="L51" s="235"/>
      <c r="M51" s="235"/>
      <c r="N51" s="234"/>
      <c r="O51" s="234"/>
      <c r="P51" s="234"/>
      <c r="Q51" s="234"/>
      <c r="R51" s="235"/>
      <c r="S51" s="235"/>
      <c r="T51" s="235"/>
      <c r="U51" s="235"/>
      <c r="V51" s="235"/>
      <c r="W51" s="235"/>
      <c r="X51" s="235"/>
      <c r="Y51" s="235"/>
      <c r="Z51" s="214"/>
      <c r="AA51" s="214"/>
      <c r="AB51" s="214"/>
      <c r="AC51" s="214"/>
      <c r="AD51" s="214"/>
      <c r="AE51" s="214"/>
      <c r="AF51" s="214"/>
      <c r="AG51" s="214" t="s">
        <v>138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2.5" outlineLevel="1" x14ac:dyDescent="0.2">
      <c r="A52" s="248">
        <v>22</v>
      </c>
      <c r="B52" s="249" t="s">
        <v>191</v>
      </c>
      <c r="C52" s="263" t="s">
        <v>192</v>
      </c>
      <c r="D52" s="250" t="s">
        <v>174</v>
      </c>
      <c r="E52" s="251">
        <v>1.102E-2</v>
      </c>
      <c r="F52" s="252"/>
      <c r="G52" s="253">
        <f>ROUND(E52*F52,2)</f>
        <v>0</v>
      </c>
      <c r="H52" s="236"/>
      <c r="I52" s="235">
        <f>ROUND(E52*H52,2)</f>
        <v>0</v>
      </c>
      <c r="J52" s="236"/>
      <c r="K52" s="235">
        <f>ROUND(E52*J52,2)</f>
        <v>0</v>
      </c>
      <c r="L52" s="235">
        <v>21</v>
      </c>
      <c r="M52" s="235">
        <f>G52*(1+L52/100)</f>
        <v>0</v>
      </c>
      <c r="N52" s="234">
        <v>1</v>
      </c>
      <c r="O52" s="234">
        <f>ROUND(E52*N52,2)</f>
        <v>0.01</v>
      </c>
      <c r="P52" s="234">
        <v>0</v>
      </c>
      <c r="Q52" s="234">
        <f>ROUND(E52*P52,2)</f>
        <v>0</v>
      </c>
      <c r="R52" s="235" t="s">
        <v>146</v>
      </c>
      <c r="S52" s="235" t="s">
        <v>126</v>
      </c>
      <c r="T52" s="235" t="s">
        <v>126</v>
      </c>
      <c r="U52" s="235">
        <v>0</v>
      </c>
      <c r="V52" s="235">
        <f>ROUND(E52*U52,2)</f>
        <v>0</v>
      </c>
      <c r="W52" s="235"/>
      <c r="X52" s="235" t="s">
        <v>147</v>
      </c>
      <c r="Y52" s="235" t="s">
        <v>128</v>
      </c>
      <c r="Z52" s="214"/>
      <c r="AA52" s="214"/>
      <c r="AB52" s="214"/>
      <c r="AC52" s="214"/>
      <c r="AD52" s="214"/>
      <c r="AE52" s="214"/>
      <c r="AF52" s="214"/>
      <c r="AG52" s="214" t="s">
        <v>148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">
      <c r="A53" s="231"/>
      <c r="B53" s="232"/>
      <c r="C53" s="264" t="s">
        <v>193</v>
      </c>
      <c r="D53" s="237"/>
      <c r="E53" s="238">
        <v>1.102E-2</v>
      </c>
      <c r="F53" s="235"/>
      <c r="G53" s="235"/>
      <c r="H53" s="235"/>
      <c r="I53" s="235"/>
      <c r="J53" s="235"/>
      <c r="K53" s="235"/>
      <c r="L53" s="235"/>
      <c r="M53" s="235"/>
      <c r="N53" s="234"/>
      <c r="O53" s="234"/>
      <c r="P53" s="234"/>
      <c r="Q53" s="234"/>
      <c r="R53" s="235"/>
      <c r="S53" s="235"/>
      <c r="T53" s="235"/>
      <c r="U53" s="235"/>
      <c r="V53" s="235"/>
      <c r="W53" s="235"/>
      <c r="X53" s="235"/>
      <c r="Y53" s="235"/>
      <c r="Z53" s="214"/>
      <c r="AA53" s="214"/>
      <c r="AB53" s="214"/>
      <c r="AC53" s="214"/>
      <c r="AD53" s="214"/>
      <c r="AE53" s="214"/>
      <c r="AF53" s="214"/>
      <c r="AG53" s="214" t="s">
        <v>138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48">
        <v>23</v>
      </c>
      <c r="B54" s="249" t="s">
        <v>194</v>
      </c>
      <c r="C54" s="263" t="s">
        <v>195</v>
      </c>
      <c r="D54" s="250" t="s">
        <v>174</v>
      </c>
      <c r="E54" s="251">
        <v>9.1120000000000007E-2</v>
      </c>
      <c r="F54" s="252"/>
      <c r="G54" s="253">
        <f>ROUND(E54*F54,2)</f>
        <v>0</v>
      </c>
      <c r="H54" s="236"/>
      <c r="I54" s="235">
        <f>ROUND(E54*H54,2)</f>
        <v>0</v>
      </c>
      <c r="J54" s="236"/>
      <c r="K54" s="235">
        <f>ROUND(E54*J54,2)</f>
        <v>0</v>
      </c>
      <c r="L54" s="235">
        <v>21</v>
      </c>
      <c r="M54" s="235">
        <f>G54*(1+L54/100)</f>
        <v>0</v>
      </c>
      <c r="N54" s="234">
        <v>1</v>
      </c>
      <c r="O54" s="234">
        <f>ROUND(E54*N54,2)</f>
        <v>0.09</v>
      </c>
      <c r="P54" s="234">
        <v>0</v>
      </c>
      <c r="Q54" s="234">
        <f>ROUND(E54*P54,2)</f>
        <v>0</v>
      </c>
      <c r="R54" s="235" t="s">
        <v>146</v>
      </c>
      <c r="S54" s="235" t="s">
        <v>126</v>
      </c>
      <c r="T54" s="235" t="s">
        <v>126</v>
      </c>
      <c r="U54" s="235">
        <v>0</v>
      </c>
      <c r="V54" s="235">
        <f>ROUND(E54*U54,2)</f>
        <v>0</v>
      </c>
      <c r="W54" s="235"/>
      <c r="X54" s="235" t="s">
        <v>147</v>
      </c>
      <c r="Y54" s="235" t="s">
        <v>128</v>
      </c>
      <c r="Z54" s="214"/>
      <c r="AA54" s="214"/>
      <c r="AB54" s="214"/>
      <c r="AC54" s="214"/>
      <c r="AD54" s="214"/>
      <c r="AE54" s="214"/>
      <c r="AF54" s="214"/>
      <c r="AG54" s="214" t="s">
        <v>148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31"/>
      <c r="B55" s="232"/>
      <c r="C55" s="264" t="s">
        <v>196</v>
      </c>
      <c r="D55" s="237"/>
      <c r="E55" s="238">
        <v>9.1120000000000007E-2</v>
      </c>
      <c r="F55" s="235"/>
      <c r="G55" s="235"/>
      <c r="H55" s="235"/>
      <c r="I55" s="235"/>
      <c r="J55" s="235"/>
      <c r="K55" s="235"/>
      <c r="L55" s="235"/>
      <c r="M55" s="235"/>
      <c r="N55" s="234"/>
      <c r="O55" s="234"/>
      <c r="P55" s="234"/>
      <c r="Q55" s="234"/>
      <c r="R55" s="235"/>
      <c r="S55" s="235"/>
      <c r="T55" s="235"/>
      <c r="U55" s="235"/>
      <c r="V55" s="235"/>
      <c r="W55" s="235"/>
      <c r="X55" s="235"/>
      <c r="Y55" s="235"/>
      <c r="Z55" s="214"/>
      <c r="AA55" s="214"/>
      <c r="AB55" s="214"/>
      <c r="AC55" s="214"/>
      <c r="AD55" s="214"/>
      <c r="AE55" s="214"/>
      <c r="AF55" s="214"/>
      <c r="AG55" s="214" t="s">
        <v>138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>
        <v>24</v>
      </c>
      <c r="B56" s="232" t="s">
        <v>197</v>
      </c>
      <c r="C56" s="265" t="s">
        <v>198</v>
      </c>
      <c r="D56" s="233" t="s">
        <v>0</v>
      </c>
      <c r="E56" s="260"/>
      <c r="F56" s="236"/>
      <c r="G56" s="235">
        <f>ROUND(E56*F56,2)</f>
        <v>0</v>
      </c>
      <c r="H56" s="236"/>
      <c r="I56" s="235">
        <f>ROUND(E56*H56,2)</f>
        <v>0</v>
      </c>
      <c r="J56" s="236"/>
      <c r="K56" s="235">
        <f>ROUND(E56*J56,2)</f>
        <v>0</v>
      </c>
      <c r="L56" s="235">
        <v>21</v>
      </c>
      <c r="M56" s="235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5"/>
      <c r="S56" s="235" t="s">
        <v>126</v>
      </c>
      <c r="T56" s="235" t="s">
        <v>126</v>
      </c>
      <c r="U56" s="235">
        <v>0</v>
      </c>
      <c r="V56" s="235">
        <f>ROUND(E56*U56,2)</f>
        <v>0</v>
      </c>
      <c r="W56" s="235"/>
      <c r="X56" s="235" t="s">
        <v>175</v>
      </c>
      <c r="Y56" s="235" t="s">
        <v>128</v>
      </c>
      <c r="Z56" s="214"/>
      <c r="AA56" s="214"/>
      <c r="AB56" s="214"/>
      <c r="AC56" s="214"/>
      <c r="AD56" s="214"/>
      <c r="AE56" s="214"/>
      <c r="AF56" s="214"/>
      <c r="AG56" s="214" t="s">
        <v>176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x14ac:dyDescent="0.2">
      <c r="A57" s="241" t="s">
        <v>121</v>
      </c>
      <c r="B57" s="242" t="s">
        <v>87</v>
      </c>
      <c r="C57" s="261" t="s">
        <v>88</v>
      </c>
      <c r="D57" s="243"/>
      <c r="E57" s="244"/>
      <c r="F57" s="245"/>
      <c r="G57" s="246">
        <f>SUMIF(AG58:AG58,"&lt;&gt;NOR",G58:G58)</f>
        <v>0</v>
      </c>
      <c r="H57" s="240"/>
      <c r="I57" s="240">
        <f>SUM(I58:I58)</f>
        <v>0</v>
      </c>
      <c r="J57" s="240"/>
      <c r="K57" s="240">
        <f>SUM(K58:K58)</f>
        <v>0</v>
      </c>
      <c r="L57" s="240"/>
      <c r="M57" s="240">
        <f>SUM(M58:M58)</f>
        <v>0</v>
      </c>
      <c r="N57" s="239"/>
      <c r="O57" s="239">
        <f>SUM(O58:O58)</f>
        <v>0</v>
      </c>
      <c r="P57" s="239"/>
      <c r="Q57" s="239">
        <f>SUM(Q58:Q58)</f>
        <v>0</v>
      </c>
      <c r="R57" s="240"/>
      <c r="S57" s="240"/>
      <c r="T57" s="240"/>
      <c r="U57" s="240"/>
      <c r="V57" s="240">
        <f>SUM(V58:V58)</f>
        <v>0.05</v>
      </c>
      <c r="W57" s="240"/>
      <c r="X57" s="240"/>
      <c r="Y57" s="240"/>
      <c r="AG57" t="s">
        <v>122</v>
      </c>
    </row>
    <row r="58" spans="1:60" outlineLevel="1" x14ac:dyDescent="0.2">
      <c r="A58" s="254">
        <v>25</v>
      </c>
      <c r="B58" s="255" t="s">
        <v>199</v>
      </c>
      <c r="C58" s="262" t="s">
        <v>200</v>
      </c>
      <c r="D58" s="256" t="s">
        <v>166</v>
      </c>
      <c r="E58" s="257">
        <v>1</v>
      </c>
      <c r="F58" s="258"/>
      <c r="G58" s="259">
        <f>ROUND(E58*F58,2)</f>
        <v>0</v>
      </c>
      <c r="H58" s="236"/>
      <c r="I58" s="235">
        <f>ROUND(E58*H58,2)</f>
        <v>0</v>
      </c>
      <c r="J58" s="236"/>
      <c r="K58" s="235">
        <f>ROUND(E58*J58,2)</f>
        <v>0</v>
      </c>
      <c r="L58" s="235">
        <v>21</v>
      </c>
      <c r="M58" s="235">
        <f>G58*(1+L58/100)</f>
        <v>0</v>
      </c>
      <c r="N58" s="234">
        <v>1.7000000000000001E-4</v>
      </c>
      <c r="O58" s="234">
        <f>ROUND(E58*N58,2)</f>
        <v>0</v>
      </c>
      <c r="P58" s="234">
        <v>0</v>
      </c>
      <c r="Q58" s="234">
        <f>ROUND(E58*P58,2)</f>
        <v>0</v>
      </c>
      <c r="R58" s="235"/>
      <c r="S58" s="235" t="s">
        <v>141</v>
      </c>
      <c r="T58" s="235" t="s">
        <v>136</v>
      </c>
      <c r="U58" s="235">
        <v>5.0999999999999997E-2</v>
      </c>
      <c r="V58" s="235">
        <f>ROUND(E58*U58,2)</f>
        <v>0.05</v>
      </c>
      <c r="W58" s="235"/>
      <c r="X58" s="235" t="s">
        <v>127</v>
      </c>
      <c r="Y58" s="235" t="s">
        <v>128</v>
      </c>
      <c r="Z58" s="214"/>
      <c r="AA58" s="214"/>
      <c r="AB58" s="214"/>
      <c r="AC58" s="214"/>
      <c r="AD58" s="214"/>
      <c r="AE58" s="214"/>
      <c r="AF58" s="214"/>
      <c r="AG58" s="214" t="s">
        <v>129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x14ac:dyDescent="0.2">
      <c r="A59" s="241" t="s">
        <v>121</v>
      </c>
      <c r="B59" s="242" t="s">
        <v>89</v>
      </c>
      <c r="C59" s="261" t="s">
        <v>90</v>
      </c>
      <c r="D59" s="243"/>
      <c r="E59" s="244"/>
      <c r="F59" s="245"/>
      <c r="G59" s="246">
        <f>SUMIF(AG60:AG69,"&lt;&gt;NOR",G60:G69)</f>
        <v>0</v>
      </c>
      <c r="H59" s="240"/>
      <c r="I59" s="240">
        <f>SUM(I60:I69)</f>
        <v>0</v>
      </c>
      <c r="J59" s="240"/>
      <c r="K59" s="240">
        <f>SUM(K60:K69)</f>
        <v>0</v>
      </c>
      <c r="L59" s="240"/>
      <c r="M59" s="240">
        <f>SUM(M60:M69)</f>
        <v>0</v>
      </c>
      <c r="N59" s="239"/>
      <c r="O59" s="239">
        <f>SUM(O60:O69)</f>
        <v>0.03</v>
      </c>
      <c r="P59" s="239"/>
      <c r="Q59" s="239">
        <f>SUM(Q60:Q69)</f>
        <v>0.02</v>
      </c>
      <c r="R59" s="240"/>
      <c r="S59" s="240"/>
      <c r="T59" s="240"/>
      <c r="U59" s="240"/>
      <c r="V59" s="240">
        <f>SUM(V60:V69)</f>
        <v>7.62</v>
      </c>
      <c r="W59" s="240"/>
      <c r="X59" s="240"/>
      <c r="Y59" s="240"/>
      <c r="AG59" t="s">
        <v>122</v>
      </c>
    </row>
    <row r="60" spans="1:60" outlineLevel="1" x14ac:dyDescent="0.2">
      <c r="A60" s="248">
        <v>26</v>
      </c>
      <c r="B60" s="249" t="s">
        <v>201</v>
      </c>
      <c r="C60" s="263" t="s">
        <v>202</v>
      </c>
      <c r="D60" s="250" t="s">
        <v>135</v>
      </c>
      <c r="E60" s="251">
        <v>17.38</v>
      </c>
      <c r="F60" s="252"/>
      <c r="G60" s="253">
        <f>ROUND(E60*F60,2)</f>
        <v>0</v>
      </c>
      <c r="H60" s="236"/>
      <c r="I60" s="235">
        <f>ROUND(E60*H60,2)</f>
        <v>0</v>
      </c>
      <c r="J60" s="236"/>
      <c r="K60" s="235">
        <f>ROUND(E60*J60,2)</f>
        <v>0</v>
      </c>
      <c r="L60" s="235">
        <v>21</v>
      </c>
      <c r="M60" s="235">
        <f>G60*(1+L60/100)</f>
        <v>0</v>
      </c>
      <c r="N60" s="234">
        <v>0</v>
      </c>
      <c r="O60" s="234">
        <f>ROUND(E60*N60,2)</f>
        <v>0</v>
      </c>
      <c r="P60" s="234">
        <v>8.9999999999999998E-4</v>
      </c>
      <c r="Q60" s="234">
        <f>ROUND(E60*P60,2)</f>
        <v>0.02</v>
      </c>
      <c r="R60" s="235"/>
      <c r="S60" s="235" t="s">
        <v>126</v>
      </c>
      <c r="T60" s="235" t="s">
        <v>136</v>
      </c>
      <c r="U60" s="235">
        <v>7.6679999999999998E-2</v>
      </c>
      <c r="V60" s="235">
        <f>ROUND(E60*U60,2)</f>
        <v>1.33</v>
      </c>
      <c r="W60" s="235"/>
      <c r="X60" s="235" t="s">
        <v>127</v>
      </c>
      <c r="Y60" s="235" t="s">
        <v>128</v>
      </c>
      <c r="Z60" s="214"/>
      <c r="AA60" s="214"/>
      <c r="AB60" s="214"/>
      <c r="AC60" s="214"/>
      <c r="AD60" s="214"/>
      <c r="AE60" s="214"/>
      <c r="AF60" s="214"/>
      <c r="AG60" s="214" t="s">
        <v>129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2" x14ac:dyDescent="0.2">
      <c r="A61" s="231"/>
      <c r="B61" s="232"/>
      <c r="C61" s="264" t="s">
        <v>151</v>
      </c>
      <c r="D61" s="237"/>
      <c r="E61" s="238">
        <v>17.38</v>
      </c>
      <c r="F61" s="235"/>
      <c r="G61" s="235"/>
      <c r="H61" s="235"/>
      <c r="I61" s="235"/>
      <c r="J61" s="235"/>
      <c r="K61" s="235"/>
      <c r="L61" s="235"/>
      <c r="M61" s="235"/>
      <c r="N61" s="234"/>
      <c r="O61" s="234"/>
      <c r="P61" s="234"/>
      <c r="Q61" s="234"/>
      <c r="R61" s="235"/>
      <c r="S61" s="235"/>
      <c r="T61" s="235"/>
      <c r="U61" s="235"/>
      <c r="V61" s="235"/>
      <c r="W61" s="235"/>
      <c r="X61" s="235"/>
      <c r="Y61" s="235"/>
      <c r="Z61" s="214"/>
      <c r="AA61" s="214"/>
      <c r="AB61" s="214"/>
      <c r="AC61" s="214"/>
      <c r="AD61" s="214"/>
      <c r="AE61" s="214"/>
      <c r="AF61" s="214"/>
      <c r="AG61" s="214" t="s">
        <v>138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48">
        <v>27</v>
      </c>
      <c r="B62" s="249" t="s">
        <v>203</v>
      </c>
      <c r="C62" s="263" t="s">
        <v>204</v>
      </c>
      <c r="D62" s="250" t="s">
        <v>135</v>
      </c>
      <c r="E62" s="251">
        <v>60.4114</v>
      </c>
      <c r="F62" s="252"/>
      <c r="G62" s="253">
        <f>ROUND(E62*F62,2)</f>
        <v>0</v>
      </c>
      <c r="H62" s="236"/>
      <c r="I62" s="235">
        <f>ROUND(E62*H62,2)</f>
        <v>0</v>
      </c>
      <c r="J62" s="236"/>
      <c r="K62" s="235">
        <f>ROUND(E62*J62,2)</f>
        <v>0</v>
      </c>
      <c r="L62" s="235">
        <v>21</v>
      </c>
      <c r="M62" s="235">
        <f>G62*(1+L62/100)</f>
        <v>0</v>
      </c>
      <c r="N62" s="234">
        <v>2.5999999999999998E-4</v>
      </c>
      <c r="O62" s="234">
        <f>ROUND(E62*N62,2)</f>
        <v>0.02</v>
      </c>
      <c r="P62" s="234">
        <v>0</v>
      </c>
      <c r="Q62" s="234">
        <f>ROUND(E62*P62,2)</f>
        <v>0</v>
      </c>
      <c r="R62" s="235"/>
      <c r="S62" s="235" t="s">
        <v>126</v>
      </c>
      <c r="T62" s="235" t="s">
        <v>126</v>
      </c>
      <c r="U62" s="235">
        <v>3.2480000000000002E-2</v>
      </c>
      <c r="V62" s="235">
        <f>ROUND(E62*U62,2)</f>
        <v>1.96</v>
      </c>
      <c r="W62" s="235"/>
      <c r="X62" s="235" t="s">
        <v>127</v>
      </c>
      <c r="Y62" s="235" t="s">
        <v>128</v>
      </c>
      <c r="Z62" s="214"/>
      <c r="AA62" s="214"/>
      <c r="AB62" s="214"/>
      <c r="AC62" s="214"/>
      <c r="AD62" s="214"/>
      <c r="AE62" s="214"/>
      <c r="AF62" s="214"/>
      <c r="AG62" s="214" t="s">
        <v>129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2" x14ac:dyDescent="0.2">
      <c r="A63" s="231"/>
      <c r="B63" s="232"/>
      <c r="C63" s="264" t="s">
        <v>205</v>
      </c>
      <c r="D63" s="237"/>
      <c r="E63" s="238">
        <v>4.5970500000000003</v>
      </c>
      <c r="F63" s="235"/>
      <c r="G63" s="235"/>
      <c r="H63" s="235"/>
      <c r="I63" s="235"/>
      <c r="J63" s="235"/>
      <c r="K63" s="235"/>
      <c r="L63" s="235"/>
      <c r="M63" s="235"/>
      <c r="N63" s="234"/>
      <c r="O63" s="234"/>
      <c r="P63" s="234"/>
      <c r="Q63" s="234"/>
      <c r="R63" s="235"/>
      <c r="S63" s="235"/>
      <c r="T63" s="235"/>
      <c r="U63" s="235"/>
      <c r="V63" s="235"/>
      <c r="W63" s="235"/>
      <c r="X63" s="235"/>
      <c r="Y63" s="235"/>
      <c r="Z63" s="214"/>
      <c r="AA63" s="214"/>
      <c r="AB63" s="214"/>
      <c r="AC63" s="214"/>
      <c r="AD63" s="214"/>
      <c r="AE63" s="214"/>
      <c r="AF63" s="214"/>
      <c r="AG63" s="214" t="s">
        <v>138</v>
      </c>
      <c r="AH63" s="214">
        <v>5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3" x14ac:dyDescent="0.2">
      <c r="A64" s="231"/>
      <c r="B64" s="232"/>
      <c r="C64" s="264" t="s">
        <v>206</v>
      </c>
      <c r="D64" s="237"/>
      <c r="E64" s="238">
        <v>55.814349999999997</v>
      </c>
      <c r="F64" s="235"/>
      <c r="G64" s="235"/>
      <c r="H64" s="235"/>
      <c r="I64" s="235"/>
      <c r="J64" s="235"/>
      <c r="K64" s="235"/>
      <c r="L64" s="235"/>
      <c r="M64" s="235"/>
      <c r="N64" s="234"/>
      <c r="O64" s="234"/>
      <c r="P64" s="234"/>
      <c r="Q64" s="234"/>
      <c r="R64" s="235"/>
      <c r="S64" s="235"/>
      <c r="T64" s="235"/>
      <c r="U64" s="235"/>
      <c r="V64" s="235"/>
      <c r="W64" s="235"/>
      <c r="X64" s="235"/>
      <c r="Y64" s="235"/>
      <c r="Z64" s="214"/>
      <c r="AA64" s="214"/>
      <c r="AB64" s="214"/>
      <c r="AC64" s="214"/>
      <c r="AD64" s="214"/>
      <c r="AE64" s="214"/>
      <c r="AF64" s="214"/>
      <c r="AG64" s="214" t="s">
        <v>138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48">
        <v>28</v>
      </c>
      <c r="B65" s="249" t="s">
        <v>207</v>
      </c>
      <c r="C65" s="263" t="s">
        <v>208</v>
      </c>
      <c r="D65" s="250" t="s">
        <v>135</v>
      </c>
      <c r="E65" s="251">
        <v>60.4114</v>
      </c>
      <c r="F65" s="252"/>
      <c r="G65" s="253">
        <f>ROUND(E65*F65,2)</f>
        <v>0</v>
      </c>
      <c r="H65" s="236"/>
      <c r="I65" s="235">
        <f>ROUND(E65*H65,2)</f>
        <v>0</v>
      </c>
      <c r="J65" s="236"/>
      <c r="K65" s="235">
        <f>ROUND(E65*J65,2)</f>
        <v>0</v>
      </c>
      <c r="L65" s="235">
        <v>21</v>
      </c>
      <c r="M65" s="235">
        <f>G65*(1+L65/100)</f>
        <v>0</v>
      </c>
      <c r="N65" s="234">
        <v>1.4999999999999999E-4</v>
      </c>
      <c r="O65" s="234">
        <f>ROUND(E65*N65,2)</f>
        <v>0.01</v>
      </c>
      <c r="P65" s="234">
        <v>0</v>
      </c>
      <c r="Q65" s="234">
        <f>ROUND(E65*P65,2)</f>
        <v>0</v>
      </c>
      <c r="R65" s="235"/>
      <c r="S65" s="235" t="s">
        <v>126</v>
      </c>
      <c r="T65" s="235" t="s">
        <v>126</v>
      </c>
      <c r="U65" s="235">
        <v>6.6360000000000002E-2</v>
      </c>
      <c r="V65" s="235">
        <f>ROUND(E65*U65,2)</f>
        <v>4.01</v>
      </c>
      <c r="W65" s="235"/>
      <c r="X65" s="235" t="s">
        <v>127</v>
      </c>
      <c r="Y65" s="235" t="s">
        <v>128</v>
      </c>
      <c r="Z65" s="214"/>
      <c r="AA65" s="214"/>
      <c r="AB65" s="214"/>
      <c r="AC65" s="214"/>
      <c r="AD65" s="214"/>
      <c r="AE65" s="214"/>
      <c r="AF65" s="214"/>
      <c r="AG65" s="214" t="s">
        <v>129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2" x14ac:dyDescent="0.2">
      <c r="A66" s="231"/>
      <c r="B66" s="232"/>
      <c r="C66" s="264" t="s">
        <v>209</v>
      </c>
      <c r="D66" s="237"/>
      <c r="E66" s="238">
        <v>60.4114</v>
      </c>
      <c r="F66" s="235"/>
      <c r="G66" s="235"/>
      <c r="H66" s="235"/>
      <c r="I66" s="235"/>
      <c r="J66" s="235"/>
      <c r="K66" s="235"/>
      <c r="L66" s="235"/>
      <c r="M66" s="235"/>
      <c r="N66" s="234"/>
      <c r="O66" s="234"/>
      <c r="P66" s="234"/>
      <c r="Q66" s="234"/>
      <c r="R66" s="235"/>
      <c r="S66" s="235"/>
      <c r="T66" s="235"/>
      <c r="U66" s="235"/>
      <c r="V66" s="235"/>
      <c r="W66" s="235"/>
      <c r="X66" s="235"/>
      <c r="Y66" s="235"/>
      <c r="Z66" s="214"/>
      <c r="AA66" s="214"/>
      <c r="AB66" s="214"/>
      <c r="AC66" s="214"/>
      <c r="AD66" s="214"/>
      <c r="AE66" s="214"/>
      <c r="AF66" s="214"/>
      <c r="AG66" s="214" t="s">
        <v>138</v>
      </c>
      <c r="AH66" s="214">
        <v>5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48">
        <v>29</v>
      </c>
      <c r="B67" s="249" t="s">
        <v>210</v>
      </c>
      <c r="C67" s="263" t="s">
        <v>211</v>
      </c>
      <c r="D67" s="250" t="s">
        <v>135</v>
      </c>
      <c r="E67" s="251">
        <v>4.5970500000000003</v>
      </c>
      <c r="F67" s="252"/>
      <c r="G67" s="253">
        <f>ROUND(E67*F67,2)</f>
        <v>0</v>
      </c>
      <c r="H67" s="236"/>
      <c r="I67" s="235">
        <f>ROUND(E67*H67,2)</f>
        <v>0</v>
      </c>
      <c r="J67" s="236"/>
      <c r="K67" s="235">
        <f>ROUND(E67*J67,2)</f>
        <v>0</v>
      </c>
      <c r="L67" s="235">
        <v>21</v>
      </c>
      <c r="M67" s="235">
        <f>G67*(1+L67/100)</f>
        <v>0</v>
      </c>
      <c r="N67" s="234">
        <v>2.1000000000000001E-4</v>
      </c>
      <c r="O67" s="234">
        <f>ROUND(E67*N67,2)</f>
        <v>0</v>
      </c>
      <c r="P67" s="234">
        <v>0</v>
      </c>
      <c r="Q67" s="234">
        <f>ROUND(E67*P67,2)</f>
        <v>0</v>
      </c>
      <c r="R67" s="235"/>
      <c r="S67" s="235" t="s">
        <v>126</v>
      </c>
      <c r="T67" s="235" t="s">
        <v>126</v>
      </c>
      <c r="U67" s="235">
        <v>7.0000000000000007E-2</v>
      </c>
      <c r="V67" s="235">
        <f>ROUND(E67*U67,2)</f>
        <v>0.32</v>
      </c>
      <c r="W67" s="235"/>
      <c r="X67" s="235" t="s">
        <v>127</v>
      </c>
      <c r="Y67" s="235" t="s">
        <v>128</v>
      </c>
      <c r="Z67" s="214"/>
      <c r="AA67" s="214"/>
      <c r="AB67" s="214"/>
      <c r="AC67" s="214"/>
      <c r="AD67" s="214"/>
      <c r="AE67" s="214"/>
      <c r="AF67" s="214"/>
      <c r="AG67" s="214" t="s">
        <v>129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">
      <c r="A68" s="231"/>
      <c r="B68" s="232"/>
      <c r="C68" s="264" t="s">
        <v>212</v>
      </c>
      <c r="D68" s="237"/>
      <c r="E68" s="238">
        <v>2.9470499999999999</v>
      </c>
      <c r="F68" s="235"/>
      <c r="G68" s="235"/>
      <c r="H68" s="235"/>
      <c r="I68" s="235"/>
      <c r="J68" s="235"/>
      <c r="K68" s="235"/>
      <c r="L68" s="235"/>
      <c r="M68" s="235"/>
      <c r="N68" s="234"/>
      <c r="O68" s="234"/>
      <c r="P68" s="234"/>
      <c r="Q68" s="234"/>
      <c r="R68" s="235"/>
      <c r="S68" s="235"/>
      <c r="T68" s="235"/>
      <c r="U68" s="235"/>
      <c r="V68" s="235"/>
      <c r="W68" s="235"/>
      <c r="X68" s="235"/>
      <c r="Y68" s="235"/>
      <c r="Z68" s="214"/>
      <c r="AA68" s="214"/>
      <c r="AB68" s="214"/>
      <c r="AC68" s="214"/>
      <c r="AD68" s="214"/>
      <c r="AE68" s="214"/>
      <c r="AF68" s="214"/>
      <c r="AG68" s="214" t="s">
        <v>138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3" x14ac:dyDescent="0.2">
      <c r="A69" s="231"/>
      <c r="B69" s="232"/>
      <c r="C69" s="264" t="s">
        <v>213</v>
      </c>
      <c r="D69" s="237"/>
      <c r="E69" s="238">
        <v>1.65</v>
      </c>
      <c r="F69" s="235"/>
      <c r="G69" s="235"/>
      <c r="H69" s="235"/>
      <c r="I69" s="235"/>
      <c r="J69" s="235"/>
      <c r="K69" s="235"/>
      <c r="L69" s="235"/>
      <c r="M69" s="235"/>
      <c r="N69" s="234"/>
      <c r="O69" s="234"/>
      <c r="P69" s="234"/>
      <c r="Q69" s="234"/>
      <c r="R69" s="235"/>
      <c r="S69" s="235"/>
      <c r="T69" s="235"/>
      <c r="U69" s="235"/>
      <c r="V69" s="235"/>
      <c r="W69" s="235"/>
      <c r="X69" s="235"/>
      <c r="Y69" s="235"/>
      <c r="Z69" s="214"/>
      <c r="AA69" s="214"/>
      <c r="AB69" s="214"/>
      <c r="AC69" s="214"/>
      <c r="AD69" s="214"/>
      <c r="AE69" s="214"/>
      <c r="AF69" s="214"/>
      <c r="AG69" s="214" t="s">
        <v>138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x14ac:dyDescent="0.2">
      <c r="A70" s="241" t="s">
        <v>121</v>
      </c>
      <c r="B70" s="242" t="s">
        <v>91</v>
      </c>
      <c r="C70" s="261" t="s">
        <v>92</v>
      </c>
      <c r="D70" s="243"/>
      <c r="E70" s="244"/>
      <c r="F70" s="245"/>
      <c r="G70" s="246">
        <f>SUMIF(AG71:AG71,"&lt;&gt;NOR",G71:G71)</f>
        <v>0</v>
      </c>
      <c r="H70" s="240"/>
      <c r="I70" s="240">
        <f>SUM(I71:I71)</f>
        <v>0</v>
      </c>
      <c r="J70" s="240"/>
      <c r="K70" s="240">
        <f>SUM(K71:K71)</f>
        <v>0</v>
      </c>
      <c r="L70" s="240"/>
      <c r="M70" s="240">
        <f>SUM(M71:M71)</f>
        <v>0</v>
      </c>
      <c r="N70" s="239"/>
      <c r="O70" s="239">
        <f>SUM(O71:O71)</f>
        <v>-0.01</v>
      </c>
      <c r="P70" s="239"/>
      <c r="Q70" s="239">
        <f>SUM(Q71:Q71)</f>
        <v>0</v>
      </c>
      <c r="R70" s="240"/>
      <c r="S70" s="240"/>
      <c r="T70" s="240"/>
      <c r="U70" s="240"/>
      <c r="V70" s="240">
        <f>SUM(V71:V71)</f>
        <v>-1.4</v>
      </c>
      <c r="W70" s="240"/>
      <c r="X70" s="240"/>
      <c r="Y70" s="240"/>
      <c r="AG70" t="s">
        <v>122</v>
      </c>
    </row>
    <row r="71" spans="1:60" ht="22.5" outlineLevel="1" x14ac:dyDescent="0.2">
      <c r="A71" s="248">
        <v>30</v>
      </c>
      <c r="B71" s="249" t="s">
        <v>214</v>
      </c>
      <c r="C71" s="263" t="s">
        <v>215</v>
      </c>
      <c r="D71" s="250" t="s">
        <v>132</v>
      </c>
      <c r="E71" s="251">
        <v>-20</v>
      </c>
      <c r="F71" s="252"/>
      <c r="G71" s="253">
        <f>ROUND(E71*F71,2)</f>
        <v>0</v>
      </c>
      <c r="H71" s="236"/>
      <c r="I71" s="235">
        <f>ROUND(E71*H71,2)</f>
        <v>0</v>
      </c>
      <c r="J71" s="236"/>
      <c r="K71" s="235">
        <f>ROUND(E71*J71,2)</f>
        <v>0</v>
      </c>
      <c r="L71" s="235">
        <v>21</v>
      </c>
      <c r="M71" s="235">
        <f>G71*(1+L71/100)</f>
        <v>0</v>
      </c>
      <c r="N71" s="234">
        <v>4.8999999999999998E-4</v>
      </c>
      <c r="O71" s="234">
        <f>ROUND(E71*N71,2)</f>
        <v>-0.01</v>
      </c>
      <c r="P71" s="234">
        <v>0</v>
      </c>
      <c r="Q71" s="234">
        <f>ROUND(E71*P71,2)</f>
        <v>0</v>
      </c>
      <c r="R71" s="235"/>
      <c r="S71" s="235" t="s">
        <v>126</v>
      </c>
      <c r="T71" s="235" t="s">
        <v>126</v>
      </c>
      <c r="U71" s="235">
        <v>7.0000000000000007E-2</v>
      </c>
      <c r="V71" s="235">
        <f>ROUND(E71*U71,2)</f>
        <v>-1.4</v>
      </c>
      <c r="W71" s="235"/>
      <c r="X71" s="235" t="s">
        <v>127</v>
      </c>
      <c r="Y71" s="235" t="s">
        <v>128</v>
      </c>
      <c r="Z71" s="214"/>
      <c r="AA71" s="214"/>
      <c r="AB71" s="214"/>
      <c r="AC71" s="214"/>
      <c r="AD71" s="214"/>
      <c r="AE71" s="214"/>
      <c r="AF71" s="214"/>
      <c r="AG71" s="214" t="s">
        <v>129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x14ac:dyDescent="0.2">
      <c r="A72" s="3"/>
      <c r="B72" s="4"/>
      <c r="C72" s="266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E72">
        <v>12</v>
      </c>
      <c r="AF72">
        <v>21</v>
      </c>
      <c r="AG72" t="s">
        <v>107</v>
      </c>
    </row>
    <row r="73" spans="1:60" x14ac:dyDescent="0.2">
      <c r="A73" s="217"/>
      <c r="B73" s="218" t="s">
        <v>31</v>
      </c>
      <c r="C73" s="267"/>
      <c r="D73" s="219"/>
      <c r="E73" s="220"/>
      <c r="F73" s="220"/>
      <c r="G73" s="247">
        <f>G8+G13+G15+G18+G21+G27+G31+G34+G36+G40+G42+G47+G57+G59+G70</f>
        <v>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E73">
        <f>SUMIF(L7:L71,AE72,G7:G71)</f>
        <v>0</v>
      </c>
      <c r="AF73">
        <f>SUMIF(L7:L71,AF72,G7:G71)</f>
        <v>0</v>
      </c>
      <c r="AG73" t="s">
        <v>216</v>
      </c>
    </row>
    <row r="74" spans="1:60" x14ac:dyDescent="0.2">
      <c r="A74" s="3"/>
      <c r="B74" s="4"/>
      <c r="C74" s="266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60" x14ac:dyDescent="0.2">
      <c r="A75" s="3"/>
      <c r="B75" s="4"/>
      <c r="C75" s="266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60" x14ac:dyDescent="0.2">
      <c r="A76" s="221" t="s">
        <v>217</v>
      </c>
      <c r="B76" s="221"/>
      <c r="C76" s="268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60" x14ac:dyDescent="0.2">
      <c r="A77" s="222"/>
      <c r="B77" s="223"/>
      <c r="C77" s="269"/>
      <c r="D77" s="223"/>
      <c r="E77" s="223"/>
      <c r="F77" s="223"/>
      <c r="G77" s="224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G77" t="s">
        <v>218</v>
      </c>
    </row>
    <row r="78" spans="1:60" x14ac:dyDescent="0.2">
      <c r="A78" s="225"/>
      <c r="B78" s="226"/>
      <c r="C78" s="270"/>
      <c r="D78" s="226"/>
      <c r="E78" s="226"/>
      <c r="F78" s="226"/>
      <c r="G78" s="227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60" x14ac:dyDescent="0.2">
      <c r="A79" s="225"/>
      <c r="B79" s="226"/>
      <c r="C79" s="270"/>
      <c r="D79" s="226"/>
      <c r="E79" s="226"/>
      <c r="F79" s="226"/>
      <c r="G79" s="227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60" x14ac:dyDescent="0.2">
      <c r="A80" s="225"/>
      <c r="B80" s="226"/>
      <c r="C80" s="270"/>
      <c r="D80" s="226"/>
      <c r="E80" s="226"/>
      <c r="F80" s="226"/>
      <c r="G80" s="227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 x14ac:dyDescent="0.2">
      <c r="A81" s="228"/>
      <c r="B81" s="229"/>
      <c r="C81" s="271"/>
      <c r="D81" s="229"/>
      <c r="E81" s="229"/>
      <c r="F81" s="229"/>
      <c r="G81" s="230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2">
      <c r="A82" s="3"/>
      <c r="B82" s="4"/>
      <c r="C82" s="266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 x14ac:dyDescent="0.2">
      <c r="C83" s="272"/>
      <c r="D83" s="10"/>
      <c r="AG83" t="s">
        <v>219</v>
      </c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76:C76"/>
    <mergeCell ref="A77:G8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102 02 Pol'!Názvy_tisku</vt:lpstr>
      <vt:lpstr>oadresa</vt:lpstr>
      <vt:lpstr>Stavba!Objednatel</vt:lpstr>
      <vt:lpstr>Stavba!Objekt</vt:lpstr>
      <vt:lpstr>'SO 102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holesovsky</dc:creator>
  <cp:lastModifiedBy>holesovsky</cp:lastModifiedBy>
  <cp:lastPrinted>2019-03-19T12:27:02Z</cp:lastPrinted>
  <dcterms:created xsi:type="dcterms:W3CDTF">2009-04-08T07:15:50Z</dcterms:created>
  <dcterms:modified xsi:type="dcterms:W3CDTF">2025-01-24T14:35:15Z</dcterms:modified>
</cp:coreProperties>
</file>